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BOLETIN EL AGRO EN CIFRA - FEBRERO 2020\"/>
    </mc:Choice>
  </mc:AlternateContent>
  <bookViews>
    <workbookView xWindow="75" yWindow="-15" windowWidth="28140" windowHeight="19080" tabRatio="813" firstSheet="11" activeTab="21"/>
  </bookViews>
  <sheets>
    <sheet name="INDICE " sheetId="174" r:id="rId1"/>
    <sheet name="C.86" sheetId="142" r:id="rId2"/>
    <sheet name="C.87" sheetId="141" r:id="rId3"/>
    <sheet name="C.88" sheetId="188" r:id="rId4"/>
    <sheet name="C.89" sheetId="189" r:id="rId5"/>
    <sheet name="C.90" sheetId="190" r:id="rId6"/>
    <sheet name="C.91" sheetId="191" r:id="rId7"/>
    <sheet name="C.92" sheetId="200" r:id="rId8"/>
    <sheet name="C.93" sheetId="202" r:id="rId9"/>
    <sheet name="C,94" sheetId="203" r:id="rId10"/>
    <sheet name="C,95" sheetId="152" r:id="rId11"/>
    <sheet name="C,96" sheetId="204" r:id="rId12"/>
    <sheet name="C,97" sheetId="154" r:id="rId13"/>
    <sheet name="C.98" sheetId="192" r:id="rId14"/>
    <sheet name="C.99" sheetId="201" r:id="rId15"/>
    <sheet name="C.100" sheetId="194" r:id="rId16"/>
    <sheet name="C.101" sheetId="195" r:id="rId17"/>
    <sheet name="C.102" sheetId="196" r:id="rId18"/>
    <sheet name="C.103 " sheetId="205" r:id="rId19"/>
    <sheet name="C.104" sheetId="198" r:id="rId20"/>
    <sheet name="C.105" sheetId="206" r:id="rId21"/>
    <sheet name="C,106" sheetId="155" r:id="rId22"/>
  </sheets>
  <externalReferences>
    <externalReference r:id="rId23"/>
  </externalReferences>
  <definedNames>
    <definedName name="\A" localSheetId="9">#REF!</definedName>
    <definedName name="\A" localSheetId="11">#REF!</definedName>
    <definedName name="\A" localSheetId="1">#REF!</definedName>
    <definedName name="\A" localSheetId="2">#REF!</definedName>
    <definedName name="\A" localSheetId="3">#REF!</definedName>
    <definedName name="\A" localSheetId="8">#REF!</definedName>
    <definedName name="\A">#REF!</definedName>
    <definedName name="\C" localSheetId="9">'[1]C-2-3'!#REF!</definedName>
    <definedName name="\C" localSheetId="11">'[1]C-2-3'!#REF!</definedName>
    <definedName name="\C" localSheetId="1">'[1]C-2-3'!#REF!</definedName>
    <definedName name="\C" localSheetId="2">'[1]C-2-3'!#REF!</definedName>
    <definedName name="\C" localSheetId="3">'[1]C-2-3'!#REF!</definedName>
    <definedName name="\C" localSheetId="8">'[1]C-2-3'!#REF!</definedName>
    <definedName name="\C">'[1]C-2-3'!#REF!</definedName>
    <definedName name="\e" localSheetId="9">#REF!</definedName>
    <definedName name="\e" localSheetId="11">#REF!</definedName>
    <definedName name="\e" localSheetId="1">#REF!</definedName>
    <definedName name="\e" localSheetId="2">#REF!</definedName>
    <definedName name="\e" localSheetId="3">#REF!</definedName>
    <definedName name="\e" localSheetId="8">#REF!</definedName>
    <definedName name="\e">#REF!</definedName>
    <definedName name="\S">#N/A</definedName>
    <definedName name="_1990" localSheetId="9">'[1]C-4-5-6'!#REF!</definedName>
    <definedName name="_1990" localSheetId="11">'[1]C-4-5-6'!#REF!</definedName>
    <definedName name="_1990" localSheetId="1">'[1]C-4-5-6'!#REF!</definedName>
    <definedName name="_1990" localSheetId="2">'[1]C-4-5-6'!#REF!</definedName>
    <definedName name="_1990" localSheetId="3">'[1]C-4-5-6'!#REF!</definedName>
    <definedName name="_1990" localSheetId="8">'[1]C-4-5-6'!#REF!</definedName>
    <definedName name="_1990">'[1]C-4-5-6'!#REF!</definedName>
    <definedName name="_Key1" localSheetId="9" hidden="1">#REF!</definedName>
    <definedName name="_Key1" localSheetId="11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localSheetId="8" hidden="1">#REF!</definedName>
    <definedName name="_Key1" hidden="1">#REF!</definedName>
    <definedName name="_Order1" hidden="1">255</definedName>
    <definedName name="_Sort" localSheetId="9" hidden="1">#REF!</definedName>
    <definedName name="_Sort" localSheetId="11" hidden="1">#REF!</definedName>
    <definedName name="_Sort" localSheetId="1" hidden="1">#REF!</definedName>
    <definedName name="_Sort" localSheetId="2" hidden="1">#REF!</definedName>
    <definedName name="_Sort" localSheetId="3" hidden="1">#REF!</definedName>
    <definedName name="_Sort" localSheetId="8" hidden="1">#REF!</definedName>
    <definedName name="_Sort" hidden="1">#REF!</definedName>
    <definedName name="A_IMPRESION_IM" localSheetId="9">#REF!</definedName>
    <definedName name="A_IMPRESION_IM" localSheetId="11">#REF!</definedName>
    <definedName name="A_IMPRESION_IM" localSheetId="1">#REF!</definedName>
    <definedName name="A_IMPRESION_IM" localSheetId="2">#REF!</definedName>
    <definedName name="A_IMPRESION_IM" localSheetId="3">#REF!</definedName>
    <definedName name="A_IMPRESION_IM" localSheetId="8">#REF!</definedName>
    <definedName name="A_IMPRESION_IM">#REF!</definedName>
    <definedName name="A_IMPRESIÓN_IM" localSheetId="9">#REF!</definedName>
    <definedName name="A_IMPRESIÓN_IM" localSheetId="11">#REF!</definedName>
    <definedName name="A_IMPRESIÓN_IM" localSheetId="1">#REF!</definedName>
    <definedName name="A_IMPRESIÓN_IM" localSheetId="2">#REF!</definedName>
    <definedName name="A_IMPRESIÓN_IM" localSheetId="3">#REF!</definedName>
    <definedName name="A_IMPRESIÓN_IM" localSheetId="8">#REF!</definedName>
    <definedName name="A_IMPRESIÓN_IM">#REF!</definedName>
    <definedName name="AGO" localSheetId="9">#REF!</definedName>
    <definedName name="AGO" localSheetId="11">#REF!</definedName>
    <definedName name="AGO" localSheetId="1">#REF!</definedName>
    <definedName name="AGO" localSheetId="2">#REF!</definedName>
    <definedName name="AGO" localSheetId="3">#REF!</definedName>
    <definedName name="AGO" localSheetId="8">#REF!</definedName>
    <definedName name="AGO">#REF!</definedName>
    <definedName name="agueda" localSheetId="9">'[1]C-2-3'!#REF!</definedName>
    <definedName name="agueda" localSheetId="11">'[1]C-2-3'!#REF!</definedName>
    <definedName name="agueda" localSheetId="8">'[1]C-2-3'!#REF!</definedName>
    <definedName name="agueda">'[1]C-2-3'!#REF!</definedName>
    <definedName name="_xlnm.Print_Area" localSheetId="21">'C,106'!#REF!</definedName>
    <definedName name="_xlnm.Print_Area" localSheetId="9">'C,94'!#REF!</definedName>
    <definedName name="_xlnm.Print_Area" localSheetId="10">'C,95'!#REF!</definedName>
    <definedName name="_xlnm.Print_Area" localSheetId="11">'C,96'!$A$1:$A$75</definedName>
    <definedName name="_xlnm.Print_Area" localSheetId="12">'C,97'!$A$1:$A$76</definedName>
    <definedName name="_xlnm.Print_Area" localSheetId="15">'C.100'!$A$1:$N$43</definedName>
    <definedName name="_xlnm.Print_Area" localSheetId="16">'C.101'!$A$1:$N$34</definedName>
    <definedName name="_xlnm.Print_Area" localSheetId="17">'C.102'!$A$52:$G$95</definedName>
    <definedName name="_xlnm.Print_Area" localSheetId="19">'C.104'!#REF!</definedName>
    <definedName name="_xlnm.Print_Area" localSheetId="1">'C.86'!$A$1:$O$61</definedName>
    <definedName name="_xlnm.Print_Area" localSheetId="2">'C.87'!$A$1:$N$12</definedName>
    <definedName name="_xlnm.Print_Area" localSheetId="3">'C.88'!#REF!</definedName>
    <definedName name="_xlnm.Print_Area" localSheetId="4">'C.89'!#REF!</definedName>
    <definedName name="_xlnm.Print_Area" localSheetId="5">'C.90'!#REF!</definedName>
    <definedName name="_xlnm.Print_Area" localSheetId="6">'C.91'!#REF!</definedName>
    <definedName name="_xlnm.Print_Area" localSheetId="13">'C.98'!$A$1:$N$43</definedName>
    <definedName name="_xlnm.Print_Area" localSheetId="0">'INDICE '!$A$2:$G$49</definedName>
    <definedName name="_xlnm.Print_Area">#N/A</definedName>
    <definedName name="asihuas" localSheetId="9">#REF!</definedName>
    <definedName name="asihuas" localSheetId="11">#REF!</definedName>
    <definedName name="asihuas" localSheetId="8">#REF!</definedName>
    <definedName name="asihuas">#REF!</definedName>
    <definedName name="fg" localSheetId="9">#REF!</definedName>
    <definedName name="fg" localSheetId="11">#REF!</definedName>
    <definedName name="fg" localSheetId="8">#REF!</definedName>
    <definedName name="fg">#REF!</definedName>
    <definedName name="imprimir" localSheetId="9">#REF!</definedName>
    <definedName name="imprimir" localSheetId="11">#REF!</definedName>
    <definedName name="imprimir" localSheetId="8">#REF!</definedName>
    <definedName name="imprimir">#REF!</definedName>
    <definedName name="insum9os" localSheetId="9">#REF!</definedName>
    <definedName name="insum9os" localSheetId="11">#REF!</definedName>
    <definedName name="insum9os" localSheetId="8">#REF!</definedName>
    <definedName name="insum9os">#REF!</definedName>
    <definedName name="INSUMOS" localSheetId="9">'[1]C-4-5-6'!#REF!</definedName>
    <definedName name="INSUMOS" localSheetId="11">'[1]C-4-5-6'!#REF!</definedName>
    <definedName name="INSUMOS" localSheetId="8">'[1]C-4-5-6'!#REF!</definedName>
    <definedName name="INSUMOS">'[1]C-4-5-6'!#REF!</definedName>
    <definedName name="set" localSheetId="9">#REF!</definedName>
    <definedName name="set" localSheetId="11">#REF!</definedName>
    <definedName name="set" localSheetId="8">#REF!</definedName>
    <definedName name="set">#REF!</definedName>
    <definedName name="SIHUAS" localSheetId="9">#REF!</definedName>
    <definedName name="SIHUAS" localSheetId="11">#REF!</definedName>
    <definedName name="SIHUAS" localSheetId="8">#REF!</definedName>
    <definedName name="SIHUAS">#REF!</definedName>
    <definedName name="sihuas6666" localSheetId="9">'[1]C-4-5-6'!#REF!</definedName>
    <definedName name="sihuas6666" localSheetId="11">'[1]C-4-5-6'!#REF!</definedName>
    <definedName name="sihuas6666" localSheetId="8">'[1]C-4-5-6'!#REF!</definedName>
    <definedName name="sihuas6666">'[1]C-4-5-6'!#REF!</definedName>
    <definedName name="sihuas66666" localSheetId="9">#REF!</definedName>
    <definedName name="sihuas66666" localSheetId="11">#REF!</definedName>
    <definedName name="sihuas66666" localSheetId="8">#REF!</definedName>
    <definedName name="sihuas66666">#REF!</definedName>
    <definedName name="_xlnm.Print_Titles" localSheetId="9">#REF!</definedName>
    <definedName name="_xlnm.Print_Titles" localSheetId="11">#REF!</definedName>
    <definedName name="_xlnm.Print_Titles" localSheetId="8">#REF!</definedName>
    <definedName name="_xlnm.Print_Titles">#REF!</definedName>
  </definedNames>
  <calcPr calcId="152511"/>
  <extLs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D23" i="198" l="1"/>
  <c r="D22" i="198"/>
  <c r="D19" i="198"/>
  <c r="D18" i="198"/>
  <c r="D17" i="198"/>
  <c r="D14" i="198"/>
  <c r="D13" i="198"/>
  <c r="D12" i="198"/>
  <c r="D11" i="198"/>
  <c r="D10" i="198"/>
  <c r="D9" i="198"/>
  <c r="D8" i="198"/>
  <c r="D7" i="198"/>
  <c r="B10" i="141" l="1"/>
  <c r="B9" i="141"/>
  <c r="J48" i="191" l="1"/>
  <c r="D48" i="191"/>
  <c r="I47" i="191"/>
  <c r="H47" i="191"/>
  <c r="C47" i="191"/>
  <c r="D47" i="191" s="1"/>
  <c r="J46" i="191"/>
  <c r="D46" i="191"/>
  <c r="D45" i="191"/>
  <c r="I44" i="191"/>
  <c r="J44" i="191" s="1"/>
  <c r="H44" i="191"/>
  <c r="C44" i="191"/>
  <c r="B44" i="191"/>
  <c r="G43" i="191"/>
  <c r="D43" i="191"/>
  <c r="J42" i="191"/>
  <c r="G42" i="191"/>
  <c r="D41" i="191"/>
  <c r="J40" i="191"/>
  <c r="G40" i="191"/>
  <c r="J39" i="191"/>
  <c r="I39" i="191"/>
  <c r="H39" i="191"/>
  <c r="F39" i="191"/>
  <c r="E39" i="191"/>
  <c r="C39" i="191"/>
  <c r="D39" i="191" s="1"/>
  <c r="B39" i="191"/>
  <c r="D38" i="191"/>
  <c r="D37" i="191"/>
  <c r="D36" i="191"/>
  <c r="D35" i="191"/>
  <c r="D34" i="191"/>
  <c r="D33" i="191"/>
  <c r="D32" i="191"/>
  <c r="C31" i="191"/>
  <c r="D31" i="191" s="1"/>
  <c r="D30" i="191"/>
  <c r="D29" i="191"/>
  <c r="I28" i="191"/>
  <c r="J28" i="191" s="1"/>
  <c r="H28" i="191"/>
  <c r="C28" i="191"/>
  <c r="D28" i="191" s="1"/>
  <c r="D27" i="191"/>
  <c r="D26" i="191"/>
  <c r="C25" i="191"/>
  <c r="D25" i="191" s="1"/>
  <c r="G24" i="191"/>
  <c r="D24" i="191"/>
  <c r="D23" i="191"/>
  <c r="G22" i="191"/>
  <c r="D22" i="191"/>
  <c r="F21" i="191"/>
  <c r="E21" i="191"/>
  <c r="D21" i="191"/>
  <c r="C21" i="191"/>
  <c r="G20" i="191"/>
  <c r="D20" i="191"/>
  <c r="G19" i="191"/>
  <c r="D19" i="191"/>
  <c r="G18" i="191"/>
  <c r="D18" i="191"/>
  <c r="G17" i="191"/>
  <c r="D17" i="191"/>
  <c r="G15" i="191"/>
  <c r="D15" i="191"/>
  <c r="G14" i="191"/>
  <c r="F14" i="191"/>
  <c r="E14" i="191"/>
  <c r="C14" i="191"/>
  <c r="D14" i="191" s="1"/>
  <c r="B14" i="191"/>
  <c r="D13" i="191"/>
  <c r="D12" i="191"/>
  <c r="E11" i="191"/>
  <c r="E8" i="191" s="1"/>
  <c r="G8" i="191" s="1"/>
  <c r="C11" i="191"/>
  <c r="D11" i="191" s="1"/>
  <c r="J10" i="191"/>
  <c r="G10" i="191"/>
  <c r="D10" i="191"/>
  <c r="J9" i="191"/>
  <c r="D9" i="191"/>
  <c r="I8" i="191"/>
  <c r="J8" i="191" s="1"/>
  <c r="H8" i="191"/>
  <c r="F8" i="191"/>
  <c r="C8" i="191"/>
  <c r="D8" i="191" s="1"/>
  <c r="G39" i="191" l="1"/>
  <c r="D44" i="191"/>
  <c r="J47" i="191"/>
  <c r="G21" i="191"/>
  <c r="G17" i="196"/>
  <c r="G16" i="196"/>
  <c r="G19" i="196"/>
  <c r="G18" i="196"/>
  <c r="G15" i="196"/>
  <c r="G93" i="196"/>
  <c r="G92" i="196"/>
  <c r="G89" i="196"/>
  <c r="G86" i="196"/>
  <c r="D65" i="201" l="1"/>
  <c r="D64" i="201"/>
  <c r="D63" i="201"/>
  <c r="D61" i="201"/>
  <c r="D60" i="201"/>
  <c r="D59" i="201"/>
  <c r="D58" i="201"/>
  <c r="D57" i="201"/>
  <c r="D56" i="201"/>
  <c r="D55" i="201"/>
  <c r="D53" i="201"/>
  <c r="D52" i="201"/>
  <c r="D51" i="201"/>
  <c r="D50" i="201"/>
  <c r="D49" i="201"/>
  <c r="D48" i="201"/>
  <c r="D47" i="201"/>
  <c r="D46" i="201"/>
  <c r="D45" i="201"/>
  <c r="D44" i="201"/>
  <c r="D43" i="201"/>
  <c r="D41" i="201"/>
  <c r="D40" i="201"/>
  <c r="D39" i="201"/>
  <c r="D38" i="201"/>
  <c r="D37" i="201"/>
  <c r="D36" i="201"/>
  <c r="D35" i="201"/>
  <c r="D34" i="201"/>
  <c r="D33" i="201"/>
  <c r="D32" i="201"/>
  <c r="D31" i="201"/>
  <c r="D29" i="201"/>
  <c r="D28" i="201"/>
  <c r="C27" i="201"/>
  <c r="D27" i="201" s="1"/>
  <c r="D26" i="201"/>
  <c r="C25" i="201"/>
  <c r="D25" i="201" s="1"/>
  <c r="D24" i="201"/>
  <c r="C23" i="201"/>
  <c r="D23" i="201" s="1"/>
  <c r="D22" i="201"/>
  <c r="I37" i="201"/>
  <c r="I27" i="201"/>
  <c r="I35" i="201"/>
  <c r="D20" i="201"/>
  <c r="D19" i="201"/>
  <c r="D18" i="201"/>
  <c r="D17" i="201"/>
  <c r="D16" i="201"/>
  <c r="D14" i="201"/>
  <c r="D13" i="201"/>
  <c r="D12" i="201"/>
  <c r="D11" i="201"/>
  <c r="D10" i="201"/>
  <c r="D9" i="201"/>
  <c r="D8" i="201" l="1"/>
  <c r="M36" i="154" l="1"/>
  <c r="G36" i="154"/>
  <c r="D36" i="154"/>
  <c r="J35" i="154"/>
  <c r="G35" i="154"/>
  <c r="D35" i="154"/>
  <c r="L34" i="154"/>
  <c r="M34" i="154" s="1"/>
  <c r="K34" i="154"/>
  <c r="I34" i="154"/>
  <c r="J34" i="154" s="1"/>
  <c r="H34" i="154"/>
  <c r="F34" i="154"/>
  <c r="G34" i="154" s="1"/>
  <c r="E34" i="154"/>
  <c r="D34" i="154"/>
  <c r="C34" i="154"/>
  <c r="B34" i="154"/>
  <c r="J33" i="154"/>
  <c r="G33" i="154"/>
  <c r="D33" i="154"/>
  <c r="M32" i="154"/>
  <c r="G32" i="154"/>
  <c r="D32" i="154"/>
  <c r="J31" i="154"/>
  <c r="D31" i="154"/>
  <c r="L30" i="154"/>
  <c r="M30" i="154" s="1"/>
  <c r="K30" i="154"/>
  <c r="I30" i="154"/>
  <c r="J30" i="154" s="1"/>
  <c r="H30" i="154"/>
  <c r="F30" i="154"/>
  <c r="E30" i="154"/>
  <c r="G30" i="154" s="1"/>
  <c r="D30" i="154"/>
  <c r="C30" i="154"/>
  <c r="B30" i="154"/>
  <c r="M29" i="154"/>
  <c r="J29" i="154"/>
  <c r="J28" i="154" s="1"/>
  <c r="G29" i="154"/>
  <c r="D29" i="154"/>
  <c r="M28" i="154"/>
  <c r="L28" i="154"/>
  <c r="K28" i="154"/>
  <c r="I28" i="154"/>
  <c r="H28" i="154"/>
  <c r="G28" i="154"/>
  <c r="F28" i="154"/>
  <c r="E28" i="154"/>
  <c r="D28" i="154"/>
  <c r="C28" i="154"/>
  <c r="B28" i="154"/>
  <c r="J27" i="154"/>
  <c r="D27" i="154"/>
  <c r="I26" i="154"/>
  <c r="J26" i="154" s="1"/>
  <c r="H26" i="154"/>
  <c r="D26" i="154"/>
  <c r="C26" i="154"/>
  <c r="B26" i="154"/>
  <c r="G25" i="154"/>
  <c r="D25" i="154"/>
  <c r="F24" i="154"/>
  <c r="G24" i="154" s="1"/>
  <c r="E24" i="154"/>
  <c r="D24" i="154"/>
  <c r="C24" i="154"/>
  <c r="B24" i="154"/>
  <c r="M23" i="154"/>
  <c r="J23" i="154"/>
  <c r="D23" i="154"/>
  <c r="J22" i="154"/>
  <c r="G22" i="154"/>
  <c r="D22" i="154"/>
  <c r="G21" i="154"/>
  <c r="D21" i="154"/>
  <c r="J20" i="154"/>
  <c r="D20" i="154"/>
  <c r="L19" i="154"/>
  <c r="M19" i="154" s="1"/>
  <c r="K19" i="154"/>
  <c r="J19" i="154"/>
  <c r="I19" i="154"/>
  <c r="H19" i="154"/>
  <c r="F19" i="154"/>
  <c r="G19" i="154" s="1"/>
  <c r="E19" i="154"/>
  <c r="C19" i="154"/>
  <c r="D19" i="154" s="1"/>
  <c r="B19" i="154"/>
  <c r="M18" i="154"/>
  <c r="J18" i="154"/>
  <c r="G18" i="154"/>
  <c r="D18" i="154"/>
  <c r="M17" i="154"/>
  <c r="G17" i="154"/>
  <c r="D17" i="154"/>
  <c r="M16" i="154"/>
  <c r="D16" i="154"/>
  <c r="L15" i="154"/>
  <c r="M15" i="154" s="1"/>
  <c r="K15" i="154"/>
  <c r="I15" i="154"/>
  <c r="J15" i="154" s="1"/>
  <c r="H15" i="154"/>
  <c r="G15" i="154"/>
  <c r="F15" i="154"/>
  <c r="E15" i="154"/>
  <c r="C15" i="154"/>
  <c r="D15" i="154" s="1"/>
  <c r="B15" i="154"/>
  <c r="J14" i="154"/>
  <c r="D14" i="154"/>
  <c r="M13" i="154"/>
  <c r="J13" i="154"/>
  <c r="G13" i="154"/>
  <c r="D13" i="154"/>
  <c r="M12" i="154"/>
  <c r="J12" i="154"/>
  <c r="G12" i="154"/>
  <c r="D12" i="154"/>
  <c r="J11" i="154"/>
  <c r="G11" i="154"/>
  <c r="D11" i="154"/>
  <c r="J10" i="154"/>
  <c r="G10" i="154"/>
  <c r="L9" i="154"/>
  <c r="M9" i="154" s="1"/>
  <c r="K9" i="154"/>
  <c r="J9" i="154"/>
  <c r="I9" i="154"/>
  <c r="H9" i="154"/>
  <c r="F9" i="154"/>
  <c r="G9" i="154" s="1"/>
  <c r="E9" i="154"/>
  <c r="C9" i="154"/>
  <c r="D9" i="154" s="1"/>
  <c r="B9" i="154"/>
  <c r="M8" i="154"/>
  <c r="J8" i="154"/>
  <c r="G8" i="154"/>
  <c r="D8" i="154"/>
  <c r="M7" i="154"/>
  <c r="L7" i="154"/>
  <c r="K7" i="154"/>
  <c r="I7" i="154"/>
  <c r="J7" i="154" s="1"/>
  <c r="H7" i="154"/>
  <c r="F7" i="154"/>
  <c r="G7" i="154" s="1"/>
  <c r="E7" i="154"/>
  <c r="C7" i="154"/>
  <c r="D7" i="154" s="1"/>
  <c r="B7" i="154"/>
  <c r="M56" i="204"/>
  <c r="G56" i="204"/>
  <c r="D56" i="204"/>
  <c r="M55" i="204"/>
  <c r="L55" i="204"/>
  <c r="K55" i="204"/>
  <c r="F55" i="204"/>
  <c r="E55" i="204"/>
  <c r="C55" i="204"/>
  <c r="D55" i="204" s="1"/>
  <c r="B55" i="204"/>
  <c r="M54" i="204"/>
  <c r="J54" i="204"/>
  <c r="G54" i="204"/>
  <c r="L53" i="204"/>
  <c r="M53" i="204" s="1"/>
  <c r="K53" i="204"/>
  <c r="I53" i="204"/>
  <c r="J53" i="204" s="1"/>
  <c r="H53" i="204"/>
  <c r="F53" i="204"/>
  <c r="E53" i="204"/>
  <c r="C53" i="204"/>
  <c r="M52" i="204"/>
  <c r="J52" i="204"/>
  <c r="G52" i="204"/>
  <c r="D52" i="204"/>
  <c r="J51" i="204"/>
  <c r="G51" i="204"/>
  <c r="D51" i="204"/>
  <c r="M50" i="204"/>
  <c r="J50" i="204"/>
  <c r="G50" i="204"/>
  <c r="D50" i="204"/>
  <c r="J49" i="204"/>
  <c r="G49" i="204"/>
  <c r="D49" i="204"/>
  <c r="D48" i="204"/>
  <c r="L47" i="204"/>
  <c r="M47" i="204" s="1"/>
  <c r="K47" i="204"/>
  <c r="I47" i="204"/>
  <c r="J47" i="204" s="1"/>
  <c r="H47" i="204"/>
  <c r="F47" i="204"/>
  <c r="G47" i="204" s="1"/>
  <c r="E47" i="204"/>
  <c r="C47" i="204"/>
  <c r="D47" i="204" s="1"/>
  <c r="B47" i="204"/>
  <c r="M46" i="204"/>
  <c r="G46" i="204"/>
  <c r="D46" i="204"/>
  <c r="L45" i="204"/>
  <c r="M45" i="204" s="1"/>
  <c r="K45" i="204"/>
  <c r="F45" i="204"/>
  <c r="G45" i="204" s="1"/>
  <c r="E45" i="204"/>
  <c r="C45" i="204"/>
  <c r="D45" i="204" s="1"/>
  <c r="B45" i="204"/>
  <c r="J44" i="204"/>
  <c r="D44" i="204"/>
  <c r="M43" i="204"/>
  <c r="J43" i="204"/>
  <c r="G43" i="204"/>
  <c r="D43" i="204"/>
  <c r="G42" i="204"/>
  <c r="D42" i="204"/>
  <c r="M41" i="204"/>
  <c r="G41" i="204"/>
  <c r="D41" i="204"/>
  <c r="G40" i="204"/>
  <c r="D40" i="204"/>
  <c r="L39" i="204"/>
  <c r="K39" i="204"/>
  <c r="I39" i="204"/>
  <c r="H39" i="204"/>
  <c r="F39" i="204"/>
  <c r="G39" i="204" s="1"/>
  <c r="E39" i="204"/>
  <c r="C39" i="204"/>
  <c r="D39" i="204" s="1"/>
  <c r="B39" i="204"/>
  <c r="M38" i="204"/>
  <c r="J38" i="204"/>
  <c r="G38" i="204"/>
  <c r="D38" i="204"/>
  <c r="L37" i="204"/>
  <c r="M37" i="204" s="1"/>
  <c r="K37" i="204"/>
  <c r="I37" i="204"/>
  <c r="J37" i="204" s="1"/>
  <c r="H37" i="204"/>
  <c r="F37" i="204"/>
  <c r="E37" i="204"/>
  <c r="G37" i="204" s="1"/>
  <c r="C37" i="204"/>
  <c r="B37" i="204"/>
  <c r="M36" i="204"/>
  <c r="G36" i="204"/>
  <c r="D36" i="204"/>
  <c r="J35" i="204"/>
  <c r="G35" i="204"/>
  <c r="D35" i="204"/>
  <c r="L34" i="204"/>
  <c r="M34" i="204" s="1"/>
  <c r="K34" i="204"/>
  <c r="I34" i="204"/>
  <c r="J34" i="204" s="1"/>
  <c r="H34" i="204"/>
  <c r="F34" i="204"/>
  <c r="G34" i="204" s="1"/>
  <c r="E34" i="204"/>
  <c r="C34" i="204"/>
  <c r="D34" i="204" s="1"/>
  <c r="B34" i="204"/>
  <c r="M33" i="204"/>
  <c r="J33" i="204"/>
  <c r="G33" i="204"/>
  <c r="D33" i="204"/>
  <c r="M32" i="204"/>
  <c r="G32" i="204"/>
  <c r="D32" i="204"/>
  <c r="M31" i="204"/>
  <c r="G31" i="204"/>
  <c r="D31" i="204"/>
  <c r="G30" i="204"/>
  <c r="M29" i="204"/>
  <c r="G29" i="204"/>
  <c r="D29" i="204"/>
  <c r="J28" i="204"/>
  <c r="G28" i="204"/>
  <c r="D28" i="204"/>
  <c r="L27" i="204"/>
  <c r="K27" i="204"/>
  <c r="M27" i="204" s="1"/>
  <c r="I27" i="204"/>
  <c r="J27" i="204" s="1"/>
  <c r="H27" i="204"/>
  <c r="F27" i="204"/>
  <c r="G27" i="204" s="1"/>
  <c r="E27" i="204"/>
  <c r="C27" i="204"/>
  <c r="D27" i="204" s="1"/>
  <c r="B27" i="204"/>
  <c r="M26" i="204"/>
  <c r="G26" i="204"/>
  <c r="D26" i="204"/>
  <c r="M25" i="204"/>
  <c r="G25" i="204"/>
  <c r="D25" i="204"/>
  <c r="J24" i="204"/>
  <c r="D24" i="204"/>
  <c r="M23" i="204"/>
  <c r="J23" i="204"/>
  <c r="G23" i="204"/>
  <c r="D23" i="204"/>
  <c r="J22" i="204"/>
  <c r="G22" i="204"/>
  <c r="D22" i="204"/>
  <c r="D21" i="204"/>
  <c r="M20" i="204"/>
  <c r="J20" i="204"/>
  <c r="G20" i="204"/>
  <c r="D20" i="204"/>
  <c r="L19" i="204"/>
  <c r="K19" i="204"/>
  <c r="I19" i="204"/>
  <c r="H19" i="204"/>
  <c r="J19" i="204" s="1"/>
  <c r="F19" i="204"/>
  <c r="E19" i="204"/>
  <c r="C19" i="204"/>
  <c r="B19" i="204"/>
  <c r="M18" i="204"/>
  <c r="M17" i="204"/>
  <c r="J17" i="204"/>
  <c r="G17" i="204"/>
  <c r="D17" i="204"/>
  <c r="M16" i="204"/>
  <c r="J16" i="204"/>
  <c r="G16" i="204"/>
  <c r="D16" i="204"/>
  <c r="M15" i="204"/>
  <c r="G15" i="204"/>
  <c r="D15" i="204"/>
  <c r="M14" i="204"/>
  <c r="J14" i="204"/>
  <c r="G14" i="204"/>
  <c r="D14" i="204"/>
  <c r="M13" i="204"/>
  <c r="J13" i="204"/>
  <c r="G13" i="204"/>
  <c r="D13" i="204"/>
  <c r="L12" i="204"/>
  <c r="K12" i="204"/>
  <c r="M12" i="204" s="1"/>
  <c r="I12" i="204"/>
  <c r="J12" i="204" s="1"/>
  <c r="H12" i="204"/>
  <c r="F12" i="204"/>
  <c r="G12" i="204" s="1"/>
  <c r="E12" i="204"/>
  <c r="C12" i="204"/>
  <c r="D12" i="204" s="1"/>
  <c r="B12" i="204"/>
  <c r="D11" i="204"/>
  <c r="M10" i="204"/>
  <c r="J10" i="204"/>
  <c r="G10" i="204"/>
  <c r="D10" i="204"/>
  <c r="M9" i="204"/>
  <c r="D9" i="204"/>
  <c r="L8" i="204"/>
  <c r="M8" i="204" s="1"/>
  <c r="K8" i="204"/>
  <c r="I8" i="204"/>
  <c r="J8" i="204" s="1"/>
  <c r="H8" i="204"/>
  <c r="F8" i="204"/>
  <c r="G8" i="204" s="1"/>
  <c r="E8" i="204"/>
  <c r="C8" i="204"/>
  <c r="B8" i="204"/>
  <c r="G13" i="152"/>
  <c r="D13" i="152"/>
  <c r="G12" i="152"/>
  <c r="D12" i="152"/>
  <c r="I11" i="152"/>
  <c r="J11" i="152" s="1"/>
  <c r="H11" i="152"/>
  <c r="G11" i="152"/>
  <c r="F11" i="152"/>
  <c r="E11" i="152"/>
  <c r="C11" i="152"/>
  <c r="D11" i="152" s="1"/>
  <c r="B11" i="152"/>
  <c r="J10" i="152"/>
  <c r="G10" i="152"/>
  <c r="D10" i="152"/>
  <c r="J9" i="152"/>
  <c r="G9" i="152"/>
  <c r="D9" i="152"/>
  <c r="J8" i="152"/>
  <c r="I8" i="152"/>
  <c r="H8" i="152"/>
  <c r="F8" i="152"/>
  <c r="G8" i="152" s="1"/>
  <c r="E8" i="152"/>
  <c r="C8" i="152"/>
  <c r="B8" i="152"/>
  <c r="D8" i="152" s="1"/>
  <c r="D19" i="204" l="1"/>
  <c r="J39" i="204"/>
  <c r="G53" i="204"/>
  <c r="G55" i="204"/>
  <c r="D8" i="204"/>
  <c r="G19" i="204"/>
  <c r="M19" i="204"/>
  <c r="D37" i="204"/>
  <c r="M39" i="204"/>
  <c r="D8" i="203" l="1"/>
  <c r="B8" i="203"/>
  <c r="G38" i="203"/>
  <c r="D38" i="203"/>
  <c r="G37" i="203"/>
  <c r="D37" i="203"/>
  <c r="H36" i="203"/>
  <c r="F36" i="203"/>
  <c r="G36" i="203" s="1"/>
  <c r="E36" i="203"/>
  <c r="C36" i="203"/>
  <c r="D36" i="203" s="1"/>
  <c r="B36" i="203"/>
  <c r="G35" i="203"/>
  <c r="J34" i="203"/>
  <c r="G34" i="203"/>
  <c r="G33" i="203"/>
  <c r="G32" i="203"/>
  <c r="I30" i="203"/>
  <c r="J30" i="203" s="1"/>
  <c r="H30" i="203"/>
  <c r="G30" i="203"/>
  <c r="F30" i="203"/>
  <c r="E30" i="203"/>
  <c r="J29" i="203"/>
  <c r="G29" i="203"/>
  <c r="J28" i="203"/>
  <c r="G28" i="203"/>
  <c r="I27" i="203"/>
  <c r="J27" i="203" s="1"/>
  <c r="H27" i="203"/>
  <c r="F27" i="203"/>
  <c r="G27" i="203" s="1"/>
  <c r="E27" i="203"/>
  <c r="C27" i="203"/>
  <c r="D27" i="203" s="1"/>
  <c r="B27" i="203"/>
  <c r="G26" i="203"/>
  <c r="F25" i="203"/>
  <c r="G25" i="203" s="1"/>
  <c r="E25" i="203"/>
  <c r="G24" i="203"/>
  <c r="G23" i="203"/>
  <c r="G22" i="203"/>
  <c r="J21" i="203"/>
  <c r="G19" i="203"/>
  <c r="I18" i="203"/>
  <c r="J18" i="203" s="1"/>
  <c r="H18" i="203"/>
  <c r="G18" i="203"/>
  <c r="F18" i="203"/>
  <c r="E18" i="203"/>
  <c r="J17" i="203"/>
  <c r="G17" i="203"/>
  <c r="J16" i="203"/>
  <c r="G15" i="203"/>
  <c r="I14" i="203"/>
  <c r="J14" i="203" s="1"/>
  <c r="H14" i="203"/>
  <c r="F14" i="203"/>
  <c r="G14" i="203" s="1"/>
  <c r="E14" i="203"/>
  <c r="C14" i="203"/>
  <c r="G13" i="203"/>
  <c r="D13" i="203"/>
  <c r="G12" i="203"/>
  <c r="D12" i="203"/>
  <c r="J11" i="203"/>
  <c r="D11" i="203"/>
  <c r="G10" i="203"/>
  <c r="D10" i="203"/>
  <c r="D9" i="203"/>
  <c r="I8" i="203"/>
  <c r="J8" i="203" s="1"/>
  <c r="H8" i="203"/>
  <c r="F8" i="203"/>
  <c r="G8" i="203" s="1"/>
  <c r="E8" i="203"/>
  <c r="C8" i="203"/>
  <c r="P52" i="202"/>
  <c r="M52" i="202"/>
  <c r="J52" i="202"/>
  <c r="G52" i="202"/>
  <c r="D52" i="202"/>
  <c r="J51" i="202"/>
  <c r="D51" i="202"/>
  <c r="O50" i="202"/>
  <c r="P50" i="202" s="1"/>
  <c r="N50" i="202"/>
  <c r="L50" i="202"/>
  <c r="M50" i="202" s="1"/>
  <c r="K50" i="202"/>
  <c r="I50" i="202"/>
  <c r="H50" i="202"/>
  <c r="F50" i="202"/>
  <c r="G50" i="202" s="1"/>
  <c r="E50" i="202"/>
  <c r="C50" i="202"/>
  <c r="D50" i="202" s="1"/>
  <c r="B50" i="202"/>
  <c r="M49" i="202"/>
  <c r="J49" i="202"/>
  <c r="E49" i="202"/>
  <c r="D49" i="202"/>
  <c r="D48" i="202"/>
  <c r="P47" i="202"/>
  <c r="D47" i="202"/>
  <c r="P46" i="202"/>
  <c r="M46" i="202"/>
  <c r="J46" i="202"/>
  <c r="D46" i="202"/>
  <c r="O45" i="202"/>
  <c r="N45" i="202"/>
  <c r="P45" i="202" s="1"/>
  <c r="L45" i="202"/>
  <c r="K45" i="202"/>
  <c r="I45" i="202"/>
  <c r="H45" i="202"/>
  <c r="F45" i="202"/>
  <c r="E45" i="202"/>
  <c r="C45" i="202"/>
  <c r="B45" i="202"/>
  <c r="J44" i="202"/>
  <c r="G44" i="202"/>
  <c r="D44" i="202"/>
  <c r="M43" i="202"/>
  <c r="J43" i="202"/>
  <c r="G43" i="202"/>
  <c r="D43" i="202"/>
  <c r="L42" i="202"/>
  <c r="M42" i="202" s="1"/>
  <c r="K42" i="202"/>
  <c r="I42" i="202"/>
  <c r="H42" i="202"/>
  <c r="F42" i="202"/>
  <c r="E42" i="202"/>
  <c r="C42" i="202"/>
  <c r="D42" i="202" s="1"/>
  <c r="B42" i="202"/>
  <c r="P41" i="202"/>
  <c r="M41" i="202"/>
  <c r="J41" i="202"/>
  <c r="D41" i="202"/>
  <c r="P40" i="202"/>
  <c r="M40" i="202"/>
  <c r="J40" i="202"/>
  <c r="D40" i="202"/>
  <c r="M39" i="202"/>
  <c r="D39" i="202"/>
  <c r="O38" i="202"/>
  <c r="N38" i="202"/>
  <c r="L38" i="202"/>
  <c r="K38" i="202"/>
  <c r="I38" i="202"/>
  <c r="J38" i="202" s="1"/>
  <c r="H38" i="202"/>
  <c r="C38" i="202"/>
  <c r="D38" i="202" s="1"/>
  <c r="B38" i="202"/>
  <c r="P37" i="202"/>
  <c r="M37" i="202"/>
  <c r="J37" i="202"/>
  <c r="G37" i="202"/>
  <c r="D37" i="202"/>
  <c r="O36" i="202"/>
  <c r="N36" i="202"/>
  <c r="L36" i="202"/>
  <c r="K36" i="202"/>
  <c r="I36" i="202"/>
  <c r="H36" i="202"/>
  <c r="F36" i="202"/>
  <c r="E36" i="202"/>
  <c r="C36" i="202"/>
  <c r="B36" i="202"/>
  <c r="J35" i="202"/>
  <c r="G35" i="202"/>
  <c r="D35" i="202"/>
  <c r="I34" i="202"/>
  <c r="H34" i="202"/>
  <c r="F34" i="202"/>
  <c r="G34" i="202" s="1"/>
  <c r="E34" i="202"/>
  <c r="C34" i="202"/>
  <c r="B34" i="202"/>
  <c r="M33" i="202"/>
  <c r="J33" i="202"/>
  <c r="D33" i="202"/>
  <c r="L32" i="202"/>
  <c r="K32" i="202"/>
  <c r="I32" i="202"/>
  <c r="H32" i="202"/>
  <c r="C32" i="202"/>
  <c r="B32" i="202"/>
  <c r="P31" i="202"/>
  <c r="M31" i="202"/>
  <c r="J31" i="202"/>
  <c r="G31" i="202"/>
  <c r="D31" i="202"/>
  <c r="M30" i="202"/>
  <c r="J30" i="202"/>
  <c r="D30" i="202"/>
  <c r="P29" i="202"/>
  <c r="J29" i="202"/>
  <c r="G29" i="202"/>
  <c r="D29" i="202"/>
  <c r="M28" i="202"/>
  <c r="J28" i="202"/>
  <c r="D28" i="202"/>
  <c r="P27" i="202"/>
  <c r="M27" i="202"/>
  <c r="J27" i="202"/>
  <c r="G27" i="202"/>
  <c r="D27" i="202"/>
  <c r="P26" i="202"/>
  <c r="M26" i="202"/>
  <c r="J26" i="202"/>
  <c r="G26" i="202"/>
  <c r="D26" i="202"/>
  <c r="J25" i="202"/>
  <c r="G25" i="202"/>
  <c r="D25" i="202"/>
  <c r="M24" i="202"/>
  <c r="J24" i="202"/>
  <c r="G24" i="202"/>
  <c r="D24" i="202"/>
  <c r="O23" i="202"/>
  <c r="P23" i="202" s="1"/>
  <c r="N23" i="202"/>
  <c r="L23" i="202"/>
  <c r="K23" i="202"/>
  <c r="I23" i="202"/>
  <c r="H23" i="202"/>
  <c r="F23" i="202"/>
  <c r="E23" i="202"/>
  <c r="C23" i="202"/>
  <c r="D23" i="202" s="1"/>
  <c r="B23" i="202"/>
  <c r="J22" i="202"/>
  <c r="G22" i="202"/>
  <c r="D22" i="202"/>
  <c r="J21" i="202"/>
  <c r="G21" i="202"/>
  <c r="P20" i="202"/>
  <c r="M20" i="202"/>
  <c r="J20" i="202"/>
  <c r="G20" i="202"/>
  <c r="D20" i="202"/>
  <c r="P19" i="202"/>
  <c r="M19" i="202"/>
  <c r="J19" i="202"/>
  <c r="G19" i="202"/>
  <c r="D19" i="202"/>
  <c r="P18" i="202"/>
  <c r="M18" i="202"/>
  <c r="J18" i="202"/>
  <c r="G18" i="202"/>
  <c r="D18" i="202"/>
  <c r="G17" i="202"/>
  <c r="O16" i="202"/>
  <c r="N16" i="202"/>
  <c r="L16" i="202"/>
  <c r="K16" i="202"/>
  <c r="I16" i="202"/>
  <c r="H16" i="202"/>
  <c r="F16" i="202"/>
  <c r="E16" i="202"/>
  <c r="C16" i="202"/>
  <c r="B16" i="202"/>
  <c r="P15" i="202"/>
  <c r="P14" i="202"/>
  <c r="J14" i="202"/>
  <c r="G14" i="202"/>
  <c r="D14" i="202"/>
  <c r="P13" i="202"/>
  <c r="M13" i="202"/>
  <c r="J13" i="202"/>
  <c r="G13" i="202"/>
  <c r="D13" i="202"/>
  <c r="P12" i="202"/>
  <c r="M12" i="202"/>
  <c r="J12" i="202"/>
  <c r="G12" i="202"/>
  <c r="D12" i="202"/>
  <c r="P11" i="202"/>
  <c r="J11" i="202"/>
  <c r="G11" i="202"/>
  <c r="D11" i="202"/>
  <c r="O10" i="202"/>
  <c r="P10" i="202" s="1"/>
  <c r="N10" i="202"/>
  <c r="L10" i="202"/>
  <c r="K10" i="202"/>
  <c r="I10" i="202"/>
  <c r="J10" i="202" s="1"/>
  <c r="H10" i="202"/>
  <c r="F10" i="202"/>
  <c r="E10" i="202"/>
  <c r="C10" i="202"/>
  <c r="B10" i="202"/>
  <c r="P9" i="202"/>
  <c r="M9" i="202"/>
  <c r="J9" i="202"/>
  <c r="G9" i="202"/>
  <c r="D9" i="202"/>
  <c r="G8" i="202"/>
  <c r="D8" i="202"/>
  <c r="O7" i="202"/>
  <c r="N7" i="202"/>
  <c r="L7" i="202"/>
  <c r="K7" i="202"/>
  <c r="I7" i="202"/>
  <c r="H7" i="202"/>
  <c r="J7" i="202" s="1"/>
  <c r="F7" i="202"/>
  <c r="E7" i="202"/>
  <c r="C7" i="202"/>
  <c r="B7" i="202"/>
  <c r="J37" i="200"/>
  <c r="J36" i="200"/>
  <c r="G36" i="200"/>
  <c r="J35" i="200"/>
  <c r="I34" i="200"/>
  <c r="J34" i="200" s="1"/>
  <c r="H34" i="200"/>
  <c r="F34" i="200"/>
  <c r="E34" i="200"/>
  <c r="C34" i="200"/>
  <c r="B34" i="200"/>
  <c r="J32" i="200"/>
  <c r="D32" i="200"/>
  <c r="G31" i="200"/>
  <c r="D31" i="200"/>
  <c r="I30" i="200"/>
  <c r="J30" i="200" s="1"/>
  <c r="H30" i="200"/>
  <c r="F30" i="200"/>
  <c r="E30" i="200"/>
  <c r="C30" i="200"/>
  <c r="B30" i="200"/>
  <c r="J29" i="200"/>
  <c r="J28" i="200"/>
  <c r="J27" i="200"/>
  <c r="I26" i="200"/>
  <c r="J26" i="200" s="1"/>
  <c r="H26" i="200"/>
  <c r="F26" i="200"/>
  <c r="C26" i="200"/>
  <c r="D25" i="200"/>
  <c r="J23" i="200"/>
  <c r="D23" i="200"/>
  <c r="J22" i="200"/>
  <c r="D22" i="200"/>
  <c r="I21" i="200"/>
  <c r="H21" i="200"/>
  <c r="C21" i="200"/>
  <c r="D21" i="200" s="1"/>
  <c r="B21" i="200"/>
  <c r="J20" i="200"/>
  <c r="G20" i="200"/>
  <c r="D20" i="200"/>
  <c r="G19" i="200"/>
  <c r="D19" i="200"/>
  <c r="J18" i="200"/>
  <c r="D18" i="200"/>
  <c r="I17" i="200"/>
  <c r="H17" i="200"/>
  <c r="F17" i="200"/>
  <c r="E17" i="200"/>
  <c r="D17" i="200"/>
  <c r="C17" i="200"/>
  <c r="B17" i="200"/>
  <c r="G15" i="200"/>
  <c r="D15" i="200"/>
  <c r="J14" i="200"/>
  <c r="D14" i="200"/>
  <c r="J13" i="200"/>
  <c r="G13" i="200"/>
  <c r="D13" i="200"/>
  <c r="J12" i="200"/>
  <c r="G12" i="200"/>
  <c r="D12" i="200"/>
  <c r="J11" i="200"/>
  <c r="G11" i="200"/>
  <c r="D11" i="200"/>
  <c r="I10" i="200"/>
  <c r="H10" i="200"/>
  <c r="F10" i="200"/>
  <c r="G10" i="200" s="1"/>
  <c r="E10" i="200"/>
  <c r="C10" i="200"/>
  <c r="D10" i="200" s="1"/>
  <c r="B10" i="200"/>
  <c r="J9" i="200"/>
  <c r="G9" i="200"/>
  <c r="D9" i="200"/>
  <c r="J8" i="200"/>
  <c r="D8" i="200"/>
  <c r="I7" i="200"/>
  <c r="H7" i="200"/>
  <c r="F7" i="200"/>
  <c r="G7" i="200" s="1"/>
  <c r="E7" i="200"/>
  <c r="C7" i="200"/>
  <c r="B7" i="200"/>
  <c r="D7" i="200" s="1"/>
  <c r="G10" i="202" l="1"/>
  <c r="M10" i="202"/>
  <c r="G23" i="202"/>
  <c r="M23" i="202"/>
  <c r="D32" i="202"/>
  <c r="M32" i="202"/>
  <c r="M36" i="202"/>
  <c r="G7" i="202"/>
  <c r="M7" i="202"/>
  <c r="J16" i="202"/>
  <c r="D36" i="202"/>
  <c r="J36" i="202"/>
  <c r="P36" i="202"/>
  <c r="M45" i="202"/>
  <c r="G36" i="202"/>
  <c r="D7" i="202"/>
  <c r="P7" i="202"/>
  <c r="D10" i="202"/>
  <c r="G16" i="202"/>
  <c r="J23" i="202"/>
  <c r="J32" i="202"/>
  <c r="D34" i="202"/>
  <c r="P38" i="202"/>
  <c r="J45" i="202"/>
  <c r="J50" i="202"/>
  <c r="D16" i="202"/>
  <c r="M16" i="202"/>
  <c r="G42" i="202"/>
  <c r="G45" i="202"/>
  <c r="P16" i="202"/>
  <c r="J34" i="202"/>
  <c r="M38" i="202"/>
  <c r="J42" i="202"/>
  <c r="D45" i="202"/>
  <c r="D30" i="200"/>
  <c r="G30" i="200"/>
  <c r="J21" i="200"/>
  <c r="J17" i="200"/>
  <c r="J10" i="200"/>
  <c r="G17" i="200"/>
  <c r="J7" i="200"/>
  <c r="J61" i="190"/>
  <c r="G61" i="190"/>
  <c r="D61" i="190"/>
  <c r="I59" i="190"/>
  <c r="J59" i="190" s="1"/>
  <c r="H59" i="190"/>
  <c r="F59" i="190"/>
  <c r="E59" i="190"/>
  <c r="D59" i="190"/>
  <c r="C59" i="190"/>
  <c r="B59" i="190"/>
  <c r="J58" i="190"/>
  <c r="G58" i="190"/>
  <c r="D58" i="190"/>
  <c r="G57" i="190"/>
  <c r="D57" i="190"/>
  <c r="J56" i="190"/>
  <c r="D56" i="190"/>
  <c r="G55" i="190"/>
  <c r="D55" i="190"/>
  <c r="J54" i="190"/>
  <c r="G54" i="190"/>
  <c r="D54" i="190"/>
  <c r="J52" i="190"/>
  <c r="G52" i="190"/>
  <c r="D52" i="190"/>
  <c r="I51" i="190"/>
  <c r="H51" i="190"/>
  <c r="F51" i="190"/>
  <c r="G51" i="190" s="1"/>
  <c r="E51" i="190"/>
  <c r="C51" i="190"/>
  <c r="D51" i="190" s="1"/>
  <c r="B51" i="190"/>
  <c r="D50" i="190"/>
  <c r="D49" i="190"/>
  <c r="E48" i="190"/>
  <c r="C48" i="190"/>
  <c r="D48" i="190" s="1"/>
  <c r="B48" i="190"/>
  <c r="G47" i="190"/>
  <c r="D47" i="190"/>
  <c r="J46" i="190"/>
  <c r="G46" i="190"/>
  <c r="D46" i="190"/>
  <c r="J45" i="190"/>
  <c r="D45" i="190"/>
  <c r="D44" i="190"/>
  <c r="D43" i="190"/>
  <c r="I42" i="190"/>
  <c r="H42" i="190"/>
  <c r="F42" i="190"/>
  <c r="E42" i="190"/>
  <c r="C42" i="190"/>
  <c r="B42" i="190"/>
  <c r="J41" i="190"/>
  <c r="G41" i="190"/>
  <c r="D41" i="190"/>
  <c r="I40" i="190"/>
  <c r="J40" i="190" s="1"/>
  <c r="H40" i="190"/>
  <c r="F40" i="190"/>
  <c r="E40" i="190"/>
  <c r="C40" i="190"/>
  <c r="D40" i="190" s="1"/>
  <c r="B40" i="190"/>
  <c r="J39" i="190"/>
  <c r="G39" i="190"/>
  <c r="D39" i="190"/>
  <c r="I38" i="190"/>
  <c r="H38" i="190"/>
  <c r="F38" i="190"/>
  <c r="E38" i="190"/>
  <c r="C38" i="190"/>
  <c r="D38" i="190" s="1"/>
  <c r="B38" i="190"/>
  <c r="J37" i="190"/>
  <c r="D37" i="190"/>
  <c r="J36" i="190"/>
  <c r="D36" i="190"/>
  <c r="I35" i="190"/>
  <c r="J35" i="190" s="1"/>
  <c r="H35" i="190"/>
  <c r="C35" i="190"/>
  <c r="B35" i="190"/>
  <c r="J34" i="190"/>
  <c r="D34" i="190"/>
  <c r="J33" i="190"/>
  <c r="G33" i="190"/>
  <c r="D33" i="190"/>
  <c r="J32" i="190"/>
  <c r="G32" i="190"/>
  <c r="D32" i="190"/>
  <c r="J31" i="190"/>
  <c r="D31" i="190"/>
  <c r="D30" i="190"/>
  <c r="J29" i="190"/>
  <c r="G29" i="190"/>
  <c r="D29" i="190"/>
  <c r="D28" i="190"/>
  <c r="J27" i="190"/>
  <c r="G27" i="190"/>
  <c r="D27" i="190"/>
  <c r="I26" i="190"/>
  <c r="J26" i="190" s="1"/>
  <c r="H26" i="190"/>
  <c r="F26" i="190"/>
  <c r="G26" i="190" s="1"/>
  <c r="E26" i="190"/>
  <c r="C26" i="190"/>
  <c r="B26" i="190"/>
  <c r="D25" i="190"/>
  <c r="G24" i="190"/>
  <c r="D24" i="190"/>
  <c r="J23" i="190"/>
  <c r="D23" i="190"/>
  <c r="D22" i="190"/>
  <c r="J21" i="190"/>
  <c r="D21" i="190"/>
  <c r="I20" i="190"/>
  <c r="J20" i="190" s="1"/>
  <c r="H20" i="190"/>
  <c r="F20" i="190"/>
  <c r="E20" i="190"/>
  <c r="C20" i="190"/>
  <c r="B20" i="190"/>
  <c r="D18" i="190"/>
  <c r="D17" i="190"/>
  <c r="J16" i="190"/>
  <c r="G16" i="190"/>
  <c r="D16" i="190"/>
  <c r="G15" i="190"/>
  <c r="J14" i="190"/>
  <c r="G14" i="190"/>
  <c r="D14" i="190"/>
  <c r="J13" i="190"/>
  <c r="G13" i="190"/>
  <c r="D13" i="190"/>
  <c r="I12" i="190"/>
  <c r="J12" i="190" s="1"/>
  <c r="H12" i="190"/>
  <c r="F12" i="190"/>
  <c r="E12" i="190"/>
  <c r="C12" i="190"/>
  <c r="D12" i="190" s="1"/>
  <c r="B12" i="190"/>
  <c r="D10" i="190"/>
  <c r="D9" i="190"/>
  <c r="C8" i="190"/>
  <c r="D8" i="190" s="1"/>
  <c r="B8" i="190"/>
  <c r="D71" i="189"/>
  <c r="D70" i="189"/>
  <c r="D69" i="189"/>
  <c r="D68" i="189"/>
  <c r="F67" i="189"/>
  <c r="C67" i="189"/>
  <c r="D67" i="189" s="1"/>
  <c r="B67" i="189"/>
  <c r="D66" i="189"/>
  <c r="J65" i="189"/>
  <c r="G65" i="189"/>
  <c r="D65" i="189"/>
  <c r="J64" i="189"/>
  <c r="G64" i="189"/>
  <c r="D64" i="189"/>
  <c r="D63" i="189"/>
  <c r="D62" i="189"/>
  <c r="J61" i="189"/>
  <c r="D61" i="189"/>
  <c r="D59" i="189"/>
  <c r="D58" i="189"/>
  <c r="I57" i="189"/>
  <c r="J57" i="189" s="1"/>
  <c r="H57" i="189"/>
  <c r="F57" i="189"/>
  <c r="G57" i="189" s="1"/>
  <c r="E57" i="189"/>
  <c r="D57" i="189"/>
  <c r="C57" i="189"/>
  <c r="B57" i="189"/>
  <c r="D56" i="189"/>
  <c r="J55" i="189"/>
  <c r="G55" i="189"/>
  <c r="D55" i="189"/>
  <c r="D54" i="189"/>
  <c r="D53" i="189"/>
  <c r="D52" i="189"/>
  <c r="G51" i="189"/>
  <c r="D51" i="189"/>
  <c r="G50" i="189"/>
  <c r="D50" i="189"/>
  <c r="I49" i="189"/>
  <c r="J49" i="189" s="1"/>
  <c r="H49" i="189"/>
  <c r="H48" i="189" s="1"/>
  <c r="H43" i="189" s="1"/>
  <c r="F49" i="189"/>
  <c r="G49" i="189" s="1"/>
  <c r="E49" i="189"/>
  <c r="D49" i="189"/>
  <c r="C49" i="189"/>
  <c r="B49" i="189"/>
  <c r="D48" i="189"/>
  <c r="J47" i="189"/>
  <c r="D47" i="189"/>
  <c r="G46" i="189"/>
  <c r="D46" i="189"/>
  <c r="D45" i="189"/>
  <c r="D44" i="189"/>
  <c r="I43" i="189"/>
  <c r="F43" i="189"/>
  <c r="E43" i="189"/>
  <c r="G43" i="189" s="1"/>
  <c r="C43" i="189"/>
  <c r="D43" i="189" s="1"/>
  <c r="B43" i="189"/>
  <c r="J42" i="189"/>
  <c r="G42" i="189"/>
  <c r="D42" i="189"/>
  <c r="J41" i="189"/>
  <c r="J40" i="189"/>
  <c r="I40" i="189"/>
  <c r="H40" i="189"/>
  <c r="F40" i="189"/>
  <c r="G40" i="189" s="1"/>
  <c r="E40" i="189"/>
  <c r="C40" i="189"/>
  <c r="B40" i="189"/>
  <c r="D40" i="189" s="1"/>
  <c r="G39" i="189"/>
  <c r="D39" i="189"/>
  <c r="G38" i="189"/>
  <c r="D38" i="189"/>
  <c r="I37" i="189"/>
  <c r="F37" i="189"/>
  <c r="E37" i="189"/>
  <c r="G37" i="189" s="1"/>
  <c r="C37" i="189"/>
  <c r="D37" i="189" s="1"/>
  <c r="B37" i="189"/>
  <c r="G36" i="189"/>
  <c r="D36" i="189"/>
  <c r="G35" i="189"/>
  <c r="D35" i="189"/>
  <c r="J34" i="189"/>
  <c r="G34" i="189"/>
  <c r="D34" i="189"/>
  <c r="G33" i="189"/>
  <c r="D33" i="189"/>
  <c r="D32" i="189"/>
  <c r="D31" i="189"/>
  <c r="D30" i="189"/>
  <c r="G29" i="189"/>
  <c r="D29" i="189"/>
  <c r="I28" i="189"/>
  <c r="H28" i="189"/>
  <c r="J28" i="189" s="1"/>
  <c r="F28" i="189"/>
  <c r="G28" i="189" s="1"/>
  <c r="E28" i="189"/>
  <c r="D28" i="189"/>
  <c r="C28" i="189"/>
  <c r="B28" i="189"/>
  <c r="G27" i="189"/>
  <c r="D27" i="189"/>
  <c r="J26" i="189"/>
  <c r="G26" i="189"/>
  <c r="D26" i="189"/>
  <c r="J24" i="189"/>
  <c r="G24" i="189"/>
  <c r="D24" i="189"/>
  <c r="G23" i="189"/>
  <c r="D23" i="189"/>
  <c r="G22" i="189"/>
  <c r="D22" i="189"/>
  <c r="I21" i="189"/>
  <c r="J21" i="189" s="1"/>
  <c r="H21" i="189"/>
  <c r="F21" i="189"/>
  <c r="E21" i="189"/>
  <c r="G21" i="189" s="1"/>
  <c r="C21" i="189"/>
  <c r="D21" i="189" s="1"/>
  <c r="B21" i="189"/>
  <c r="D20" i="189"/>
  <c r="D19" i="189"/>
  <c r="D18" i="189"/>
  <c r="D17" i="189"/>
  <c r="D16" i="189"/>
  <c r="D15" i="189"/>
  <c r="D14" i="189"/>
  <c r="F13" i="189"/>
  <c r="G13" i="189" s="1"/>
  <c r="E13" i="189"/>
  <c r="C13" i="189"/>
  <c r="B13" i="189"/>
  <c r="D13" i="189" s="1"/>
  <c r="G12" i="189"/>
  <c r="D12" i="189"/>
  <c r="G11" i="189"/>
  <c r="G10" i="189"/>
  <c r="D10" i="189"/>
  <c r="D9" i="189"/>
  <c r="I8" i="189"/>
  <c r="G8" i="189"/>
  <c r="F8" i="189"/>
  <c r="E8" i="189"/>
  <c r="C8" i="189"/>
  <c r="D8" i="189" s="1"/>
  <c r="B8" i="189"/>
  <c r="G75" i="188"/>
  <c r="D75" i="188"/>
  <c r="J74" i="188"/>
  <c r="G74" i="188"/>
  <c r="D74" i="188"/>
  <c r="G73" i="188"/>
  <c r="D73" i="188"/>
  <c r="G72" i="188"/>
  <c r="D72" i="188"/>
  <c r="I71" i="188"/>
  <c r="H71" i="188"/>
  <c r="F71" i="188"/>
  <c r="G71" i="188" s="1"/>
  <c r="E71" i="188"/>
  <c r="C71" i="188"/>
  <c r="B71" i="188"/>
  <c r="G70" i="188"/>
  <c r="D70" i="188"/>
  <c r="J69" i="188"/>
  <c r="G69" i="188"/>
  <c r="D69" i="188"/>
  <c r="J68" i="188"/>
  <c r="D68" i="188"/>
  <c r="J67" i="188"/>
  <c r="D67" i="188"/>
  <c r="J66" i="188"/>
  <c r="D66" i="188"/>
  <c r="J65" i="188"/>
  <c r="D65" i="188"/>
  <c r="J63" i="188"/>
  <c r="D63" i="188"/>
  <c r="J62" i="188"/>
  <c r="D62" i="188"/>
  <c r="I61" i="188"/>
  <c r="H61" i="188"/>
  <c r="F61" i="188"/>
  <c r="E61" i="188"/>
  <c r="C61" i="188"/>
  <c r="B61" i="188"/>
  <c r="G60" i="188"/>
  <c r="D60" i="188"/>
  <c r="G59" i="188"/>
  <c r="D59" i="188"/>
  <c r="G58" i="188"/>
  <c r="D58" i="188"/>
  <c r="G57" i="188"/>
  <c r="D57" i="188"/>
  <c r="G56" i="188"/>
  <c r="D56" i="188"/>
  <c r="G55" i="188"/>
  <c r="D55" i="188"/>
  <c r="F54" i="188"/>
  <c r="E54" i="188"/>
  <c r="C54" i="188"/>
  <c r="B54" i="188"/>
  <c r="J53" i="188"/>
  <c r="G53" i="188"/>
  <c r="D53" i="188"/>
  <c r="J52" i="188"/>
  <c r="G52" i="188"/>
  <c r="D52" i="188"/>
  <c r="J51" i="188"/>
  <c r="G51" i="188"/>
  <c r="D51" i="188"/>
  <c r="D50" i="188"/>
  <c r="J49" i="188"/>
  <c r="D49" i="188"/>
  <c r="I48" i="188"/>
  <c r="H48" i="188"/>
  <c r="F48" i="188"/>
  <c r="G48" i="188" s="1"/>
  <c r="E48" i="188"/>
  <c r="C48" i="188"/>
  <c r="B48" i="188"/>
  <c r="D47" i="188"/>
  <c r="J46" i="188"/>
  <c r="G46" i="188"/>
  <c r="D46" i="188"/>
  <c r="I45" i="188"/>
  <c r="J45" i="188" s="1"/>
  <c r="H45" i="188"/>
  <c r="F45" i="188"/>
  <c r="E45" i="188"/>
  <c r="C45" i="188"/>
  <c r="B45" i="188"/>
  <c r="J44" i="188"/>
  <c r="D44" i="188"/>
  <c r="J43" i="188"/>
  <c r="G43" i="188"/>
  <c r="D43" i="188"/>
  <c r="J42" i="188"/>
  <c r="D42" i="188"/>
  <c r="I41" i="188"/>
  <c r="H41" i="188"/>
  <c r="F41" i="188"/>
  <c r="G41" i="188" s="1"/>
  <c r="E41" i="188"/>
  <c r="C41" i="188"/>
  <c r="B41" i="188"/>
  <c r="J40" i="188"/>
  <c r="G40" i="188"/>
  <c r="D40" i="188"/>
  <c r="G39" i="188"/>
  <c r="J38" i="188"/>
  <c r="D38" i="188"/>
  <c r="J37" i="188"/>
  <c r="G37" i="188"/>
  <c r="D37" i="188"/>
  <c r="G36" i="188"/>
  <c r="D36" i="188"/>
  <c r="J35" i="188"/>
  <c r="G35" i="188"/>
  <c r="D35" i="188"/>
  <c r="G34" i="188"/>
  <c r="D34" i="188"/>
  <c r="J33" i="188"/>
  <c r="G33" i="188"/>
  <c r="D33" i="188"/>
  <c r="J32" i="188"/>
  <c r="I32" i="188"/>
  <c r="H32" i="188"/>
  <c r="F32" i="188"/>
  <c r="E32" i="188"/>
  <c r="C32" i="188"/>
  <c r="D32" i="188" s="1"/>
  <c r="B32" i="188"/>
  <c r="G30" i="188"/>
  <c r="D30" i="188"/>
  <c r="G27" i="188"/>
  <c r="D27" i="188"/>
  <c r="D25" i="188"/>
  <c r="G24" i="188"/>
  <c r="D24" i="188"/>
  <c r="I23" i="188"/>
  <c r="H23" i="188"/>
  <c r="F23" i="188"/>
  <c r="G23" i="188" s="1"/>
  <c r="E23" i="188"/>
  <c r="C23" i="188"/>
  <c r="B23" i="188"/>
  <c r="J22" i="188"/>
  <c r="G22" i="188"/>
  <c r="D22" i="188"/>
  <c r="G21" i="188"/>
  <c r="D21" i="188"/>
  <c r="J20" i="188"/>
  <c r="G20" i="188"/>
  <c r="D20" i="188"/>
  <c r="J19" i="188"/>
  <c r="G19" i="188"/>
  <c r="D19" i="188"/>
  <c r="J18" i="188"/>
  <c r="G18" i="188"/>
  <c r="D18" i="188"/>
  <c r="J17" i="188"/>
  <c r="G17" i="188"/>
  <c r="D17" i="188"/>
  <c r="J16" i="188"/>
  <c r="G16" i="188"/>
  <c r="D16" i="188"/>
  <c r="I15" i="188"/>
  <c r="J15" i="188" s="1"/>
  <c r="H15" i="188"/>
  <c r="F15" i="188"/>
  <c r="E15" i="188"/>
  <c r="C15" i="188"/>
  <c r="B15" i="188"/>
  <c r="G14" i="188"/>
  <c r="D14" i="188"/>
  <c r="G11" i="188"/>
  <c r="D11" i="188"/>
  <c r="G10" i="188"/>
  <c r="D10" i="188"/>
  <c r="G9" i="188"/>
  <c r="D9" i="188"/>
  <c r="I8" i="188"/>
  <c r="F8" i="188"/>
  <c r="E8" i="188"/>
  <c r="C8" i="188"/>
  <c r="B8" i="188"/>
  <c r="G20" i="190" l="1"/>
  <c r="G38" i="190"/>
  <c r="J42" i="190"/>
  <c r="G12" i="190"/>
  <c r="D20" i="190"/>
  <c r="D35" i="190"/>
  <c r="G40" i="190"/>
  <c r="J51" i="190"/>
  <c r="G59" i="190"/>
  <c r="D26" i="190"/>
  <c r="D42" i="190"/>
  <c r="J38" i="190"/>
  <c r="G42" i="190"/>
  <c r="J43" i="189"/>
  <c r="G54" i="188"/>
  <c r="G61" i="188"/>
  <c r="G15" i="188"/>
  <c r="J23" i="188"/>
  <c r="D45" i="188"/>
  <c r="D71" i="188"/>
  <c r="G8" i="188"/>
  <c r="J41" i="188"/>
  <c r="D54" i="188"/>
  <c r="J61" i="188"/>
  <c r="D23" i="188"/>
  <c r="G32" i="188"/>
  <c r="D41" i="188"/>
  <c r="G45" i="188"/>
  <c r="D61" i="188"/>
  <c r="D15" i="188"/>
  <c r="D48" i="188"/>
  <c r="J48" i="188"/>
  <c r="J71" i="188"/>
  <c r="D8" i="188"/>
  <c r="E10" i="142" l="1"/>
  <c r="C58" i="142"/>
  <c r="C57" i="142"/>
  <c r="C56" i="142"/>
  <c r="C55" i="142"/>
  <c r="C54" i="142"/>
  <c r="C53" i="142"/>
  <c r="C52" i="142"/>
  <c r="C51" i="142"/>
  <c r="C49" i="142"/>
  <c r="C48" i="142"/>
  <c r="C47" i="142"/>
  <c r="C45" i="142"/>
  <c r="C44" i="142"/>
  <c r="C43" i="142"/>
  <c r="C42" i="142"/>
  <c r="C41" i="142"/>
  <c r="C40" i="142"/>
  <c r="C39" i="142"/>
  <c r="C38" i="142"/>
  <c r="C37" i="142"/>
  <c r="C36" i="142"/>
  <c r="C35" i="142"/>
  <c r="C34" i="142"/>
  <c r="C33" i="142"/>
  <c r="C32" i="142"/>
  <c r="C31" i="142"/>
  <c r="C30" i="142"/>
  <c r="C29" i="142"/>
  <c r="C27" i="142"/>
  <c r="C26" i="142"/>
  <c r="C25" i="142"/>
  <c r="C24" i="142"/>
  <c r="C23" i="142"/>
  <c r="C22" i="142"/>
  <c r="C21" i="142"/>
  <c r="C20" i="142"/>
  <c r="C19" i="142"/>
  <c r="C18" i="142"/>
  <c r="C17" i="142"/>
  <c r="C16" i="142"/>
  <c r="C15" i="142"/>
  <c r="C14" i="142"/>
  <c r="C13" i="142"/>
  <c r="C12" i="142"/>
  <c r="C11" i="142"/>
  <c r="C10" i="142"/>
  <c r="C9" i="142"/>
  <c r="C8" i="142"/>
  <c r="C7" i="142"/>
  <c r="C6" i="142"/>
  <c r="C5" i="142"/>
  <c r="D86" i="196" l="1"/>
  <c r="D87" i="196"/>
  <c r="I44" i="201" l="1"/>
  <c r="I43" i="201"/>
  <c r="I42" i="201"/>
  <c r="I40" i="201"/>
  <c r="I39" i="201"/>
  <c r="I38" i="201"/>
  <c r="I34" i="201"/>
  <c r="I33" i="201"/>
  <c r="I32" i="201"/>
  <c r="I31" i="201"/>
  <c r="I30" i="201"/>
  <c r="I29" i="201"/>
  <c r="I28" i="201"/>
  <c r="I26" i="201"/>
  <c r="I24" i="201"/>
  <c r="I23" i="201"/>
  <c r="I22" i="201"/>
  <c r="I21" i="201"/>
  <c r="I20" i="201"/>
  <c r="I19" i="201"/>
  <c r="I18" i="201"/>
  <c r="I17" i="201"/>
  <c r="I16" i="201"/>
  <c r="I15" i="201"/>
  <c r="I14" i="201"/>
  <c r="I12" i="201"/>
  <c r="I11" i="201"/>
  <c r="I10" i="201"/>
  <c r="I9" i="201"/>
  <c r="I8" i="201"/>
  <c r="D24" i="196"/>
  <c r="F24" i="196" s="1"/>
  <c r="G24" i="196" s="1"/>
  <c r="D10" i="142" l="1"/>
  <c r="G47" i="196" l="1"/>
  <c r="G46" i="196"/>
  <c r="G45" i="196"/>
  <c r="G44" i="196"/>
  <c r="G43" i="196"/>
  <c r="D49" i="196"/>
  <c r="D47" i="196"/>
  <c r="D46" i="196"/>
  <c r="D44" i="196"/>
  <c r="D43" i="196"/>
  <c r="G41" i="196"/>
  <c r="G40" i="196"/>
  <c r="G39" i="196"/>
  <c r="G38" i="196"/>
  <c r="G37" i="196"/>
  <c r="G36" i="196"/>
  <c r="G35" i="196"/>
  <c r="G34" i="196"/>
  <c r="G32" i="196"/>
  <c r="G31" i="196"/>
  <c r="G13" i="196"/>
  <c r="G12" i="196"/>
  <c r="G11" i="196"/>
  <c r="G10" i="196"/>
  <c r="G9" i="196"/>
  <c r="G8" i="196"/>
  <c r="D41" i="196"/>
  <c r="D40" i="196"/>
  <c r="D39" i="196"/>
  <c r="D38" i="196"/>
  <c r="D37" i="196"/>
  <c r="D36" i="196"/>
  <c r="D35" i="196"/>
  <c r="D34" i="196"/>
  <c r="D33" i="196"/>
  <c r="D32" i="196"/>
  <c r="D31" i="196"/>
  <c r="D29" i="196"/>
  <c r="F29" i="196" s="1"/>
  <c r="G29" i="196" s="1"/>
  <c r="D28" i="196"/>
  <c r="D27" i="196"/>
  <c r="F27" i="196" s="1"/>
  <c r="G27" i="196" s="1"/>
  <c r="D26" i="196"/>
  <c r="F26" i="196" s="1"/>
  <c r="G26" i="196" s="1"/>
  <c r="D25" i="196"/>
  <c r="D23" i="196"/>
  <c r="F23" i="196" s="1"/>
  <c r="G23" i="196" s="1"/>
  <c r="D22" i="196"/>
  <c r="F22" i="196" s="1"/>
  <c r="G22" i="196" s="1"/>
  <c r="D19" i="196"/>
  <c r="D18" i="196"/>
  <c r="D16" i="196"/>
  <c r="D15" i="196"/>
  <c r="D13" i="196"/>
  <c r="D11" i="196"/>
  <c r="D10" i="196"/>
  <c r="D9" i="196"/>
  <c r="D8" i="196"/>
  <c r="O9" i="142" l="1"/>
  <c r="N9" i="142"/>
  <c r="M9" i="142"/>
  <c r="L9" i="142"/>
  <c r="K9" i="142"/>
  <c r="J9" i="142"/>
  <c r="I9" i="142"/>
  <c r="H9" i="142"/>
  <c r="G9" i="142"/>
  <c r="F9" i="142"/>
  <c r="E9" i="142"/>
  <c r="D9" i="142"/>
  <c r="O8" i="142"/>
  <c r="N8" i="142"/>
  <c r="M8" i="142"/>
  <c r="L8" i="142"/>
  <c r="K8" i="142"/>
  <c r="J8" i="142"/>
  <c r="I8" i="142"/>
  <c r="H8" i="142"/>
  <c r="G8" i="142"/>
  <c r="F8" i="142"/>
  <c r="E8" i="142"/>
  <c r="D8" i="142"/>
  <c r="D93" i="196" l="1"/>
  <c r="D92" i="196"/>
  <c r="D89" i="196"/>
  <c r="D88" i="196"/>
  <c r="G73" i="196"/>
  <c r="G71" i="196"/>
  <c r="G69" i="196"/>
  <c r="G66" i="196"/>
  <c r="G65" i="196"/>
  <c r="G63" i="196"/>
  <c r="G62" i="196"/>
  <c r="G61" i="196"/>
  <c r="G60" i="196"/>
  <c r="D63" i="196"/>
  <c r="D62" i="196"/>
  <c r="D61" i="196"/>
  <c r="D60" i="196"/>
  <c r="D58" i="196"/>
  <c r="D57" i="196"/>
  <c r="D56" i="196"/>
  <c r="D54" i="196"/>
  <c r="D53" i="196"/>
  <c r="D51" i="196"/>
  <c r="D50" i="196"/>
  <c r="D68" i="196" l="1"/>
  <c r="D83" i="196" l="1"/>
  <c r="D82" i="196"/>
  <c r="D81" i="196"/>
  <c r="D79" i="196"/>
  <c r="D75" i="196"/>
  <c r="D71" i="196"/>
  <c r="D70" i="196"/>
  <c r="D69" i="196"/>
  <c r="D67" i="196"/>
  <c r="I9" i="141" l="1"/>
  <c r="O7" i="142" l="1"/>
  <c r="O6" i="142"/>
  <c r="O5" i="142"/>
  <c r="G51" i="196"/>
  <c r="G49" i="196"/>
  <c r="G48" i="196"/>
  <c r="D80" i="196"/>
  <c r="D78" i="196"/>
  <c r="D77" i="196"/>
  <c r="D73" i="196"/>
  <c r="D66" i="196"/>
  <c r="D65" i="196"/>
  <c r="N7" i="142"/>
  <c r="M7" i="142"/>
  <c r="L7" i="142"/>
  <c r="K7" i="142"/>
  <c r="J7" i="142"/>
  <c r="I7" i="142"/>
  <c r="H7" i="142"/>
  <c r="G7" i="142"/>
  <c r="F7" i="142"/>
  <c r="E7" i="142"/>
  <c r="D7" i="142"/>
  <c r="N6" i="142"/>
  <c r="M6" i="142"/>
  <c r="L6" i="142"/>
  <c r="K6" i="142"/>
  <c r="J6" i="142"/>
  <c r="I6" i="142"/>
  <c r="H6" i="142"/>
  <c r="G6" i="142"/>
  <c r="F6" i="142"/>
  <c r="E6" i="142"/>
  <c r="D6" i="142"/>
  <c r="N5" i="142"/>
  <c r="M5" i="142"/>
  <c r="L5" i="142"/>
  <c r="K5" i="142"/>
  <c r="J5" i="142"/>
  <c r="I5" i="142"/>
  <c r="H5" i="142"/>
  <c r="G5" i="142"/>
  <c r="F5" i="142"/>
  <c r="E5" i="142"/>
  <c r="D5" i="142"/>
  <c r="B8" i="141"/>
  <c r="B7" i="141"/>
  <c r="B6" i="141"/>
  <c r="B5" i="141"/>
</calcChain>
</file>

<file path=xl/comments1.xml><?xml version="1.0" encoding="utf-8"?>
<comments xmlns="http://schemas.openxmlformats.org/spreadsheetml/2006/main">
  <authors>
    <author>minag minag</author>
  </authors>
  <commentList>
    <comment ref="F50" authorId="0" shapeId="0">
      <text>
        <r>
          <rPr>
            <b/>
            <sz val="8"/>
            <color indexed="81"/>
            <rFont val="Tahoma"/>
            <family val="2"/>
          </rPr>
          <t>Escriba el nombre de las agencias agrarias de donde se obtiene la información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51" authorId="0" shapeId="0">
      <text>
        <r>
          <rPr>
            <b/>
            <sz val="8"/>
            <color indexed="81"/>
            <rFont val="Tahoma"/>
            <family val="2"/>
          </rPr>
          <t>Escriba el nombre de las agencias agrarias de donde se obtiene la información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52" authorId="0" shapeId="0">
      <text>
        <r>
          <rPr>
            <b/>
            <sz val="8"/>
            <color indexed="81"/>
            <rFont val="Tahoma"/>
            <family val="2"/>
          </rPr>
          <t>Escriba el nombre de las agencias agrarias de donde se obtiene la información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53" authorId="0" shapeId="0">
      <text>
        <r>
          <rPr>
            <b/>
            <sz val="8"/>
            <color indexed="81"/>
            <rFont val="Tahoma"/>
            <family val="2"/>
          </rPr>
          <t>Escriba el nombre de las agencias agrarias de donde se obtiene la información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54" authorId="0" shapeId="0">
      <text>
        <r>
          <rPr>
            <b/>
            <sz val="8"/>
            <color indexed="81"/>
            <rFont val="Tahoma"/>
            <family val="2"/>
          </rPr>
          <t>Escriba el nombre de las agencias agrarias de donde se obtiene la información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55" authorId="0" shapeId="0">
      <text>
        <r>
          <rPr>
            <b/>
            <sz val="8"/>
            <color indexed="81"/>
            <rFont val="Tahoma"/>
            <family val="2"/>
          </rPr>
          <t>Escriba el nombre de las agencias agrarias de donde se obtiene la información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56" authorId="0" shapeId="0">
      <text>
        <r>
          <rPr>
            <b/>
            <sz val="8"/>
            <color indexed="81"/>
            <rFont val="Tahoma"/>
            <family val="2"/>
          </rPr>
          <t>Escriba el nombre de las agencias agrarias de donde se obtiene la información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59" authorId="0" shapeId="0">
      <text>
        <r>
          <rPr>
            <b/>
            <sz val="8"/>
            <color indexed="81"/>
            <rFont val="Tahoma"/>
            <family val="2"/>
          </rPr>
          <t>Escriba el nombre de las agencias agrarias de donde se obtiene la información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0" authorId="0" shapeId="0">
      <text>
        <r>
          <rPr>
            <b/>
            <sz val="8"/>
            <color indexed="81"/>
            <rFont val="Tahoma"/>
            <family val="2"/>
          </rPr>
          <t>Escriba el nombre de las agencias agrarias de donde se obtiene la información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1" authorId="0" shapeId="0">
      <text>
        <r>
          <rPr>
            <b/>
            <sz val="8"/>
            <color indexed="81"/>
            <rFont val="Tahoma"/>
            <family val="2"/>
          </rPr>
          <t>Escriba el nombre de las agencias agrarias de donde se obtiene la información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2" authorId="0" shapeId="0">
      <text>
        <r>
          <rPr>
            <b/>
            <sz val="8"/>
            <color indexed="81"/>
            <rFont val="Tahoma"/>
            <family val="2"/>
          </rPr>
          <t>Escriba el nombre de las agencias agrarias de donde se obtiene la información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3" authorId="0" shapeId="0">
      <text>
        <r>
          <rPr>
            <b/>
            <sz val="8"/>
            <color indexed="81"/>
            <rFont val="Tahoma"/>
            <family val="2"/>
          </rPr>
          <t>Escriba el nombre de las agencias agrarias de donde se obtiene la información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<sst xmlns="http://schemas.openxmlformats.org/spreadsheetml/2006/main" count="3052" uniqueCount="622">
  <si>
    <t xml:space="preserve">  p/ Provisional  </t>
  </si>
  <si>
    <t>Almendro</t>
  </si>
  <si>
    <t>Ornamental</t>
  </si>
  <si>
    <t xml:space="preserve">Cacao </t>
  </si>
  <si>
    <t>VRAE 99</t>
  </si>
  <si>
    <t>VRAE 15</t>
  </si>
  <si>
    <t>Patrón Criollo</t>
  </si>
  <si>
    <t>Cafe</t>
  </si>
  <si>
    <t>Catuaí</t>
  </si>
  <si>
    <t>Geisha</t>
  </si>
  <si>
    <t>Caturra</t>
  </si>
  <si>
    <t xml:space="preserve">Catimor </t>
  </si>
  <si>
    <t>Cítricos</t>
  </si>
  <si>
    <t xml:space="preserve">Lima Metropolitana/La Molina </t>
  </si>
  <si>
    <t>Satsuma T.</t>
  </si>
  <si>
    <t>Munición</t>
  </si>
  <si>
    <t>Dulce</t>
  </si>
  <si>
    <t xml:space="preserve">Ayacucho/Canaan </t>
  </si>
  <si>
    <t>Apurimac/ Chumbibamba</t>
  </si>
  <si>
    <t>INIA 508 - Tinajones</t>
  </si>
  <si>
    <t>20,00-30,00</t>
  </si>
  <si>
    <t>Andino</t>
  </si>
  <si>
    <t xml:space="preserve">Cusco/Andenes </t>
  </si>
  <si>
    <t xml:space="preserve">Lima/La Molina </t>
  </si>
  <si>
    <t xml:space="preserve">Cusco/Andenes  </t>
  </si>
  <si>
    <t xml:space="preserve">Lima/Donoso </t>
  </si>
  <si>
    <t>Huancasancos</t>
  </si>
  <si>
    <t>Humalies</t>
  </si>
  <si>
    <t>Gesaprim (S/ * kg)</t>
  </si>
  <si>
    <t>Pepa</t>
  </si>
  <si>
    <t xml:space="preserve">Limón  </t>
  </si>
  <si>
    <t>Estacas</t>
  </si>
  <si>
    <t>Chulucanas</t>
  </si>
  <si>
    <t>N° Machos</t>
  </si>
  <si>
    <t xml:space="preserve">         (Soles por hora)</t>
  </si>
  <si>
    <t xml:space="preserve">          (Soles por día) </t>
  </si>
  <si>
    <t>sigue</t>
  </si>
  <si>
    <t>Mariscal Cáceres</t>
  </si>
  <si>
    <t>Elaboración: MINAGRI ... DGESEP (DEA)</t>
  </si>
  <si>
    <t xml:space="preserve">           (Soles por hora)</t>
    <phoneticPr fontId="19" type="noConversion"/>
  </si>
  <si>
    <t>Año</t>
    <phoneticPr fontId="23" type="noConversion"/>
  </si>
  <si>
    <t xml:space="preserve">           (Soles por día)</t>
    <phoneticPr fontId="19" type="noConversion"/>
  </si>
  <si>
    <t>Departamento/Provincia</t>
    <phoneticPr fontId="0" type="noConversion"/>
  </si>
  <si>
    <t xml:space="preserve">          (Tonelada)</t>
    <phoneticPr fontId="13" type="noConversion"/>
  </si>
  <si>
    <t xml:space="preserve">Total </t>
  </si>
  <si>
    <t xml:space="preserve">C.102   PERÚ: PRECIO DE ALQUILER DE TRACTOR Y YUNTA POR DEPARTAMENTO Y  </t>
    <phoneticPr fontId="19" type="noConversion"/>
  </si>
  <si>
    <t xml:space="preserve">…   </t>
  </si>
  <si>
    <t xml:space="preserve">          (Soles por día)</t>
    <phoneticPr fontId="19" type="noConversion"/>
  </si>
  <si>
    <t xml:space="preserve">Loreto/San Roque </t>
  </si>
  <si>
    <t>INIA 510 - Mallares</t>
  </si>
  <si>
    <t>IR - 43</t>
  </si>
  <si>
    <t>Blanca Gigante Yunguyo</t>
  </si>
  <si>
    <t>Washigton</t>
  </si>
  <si>
    <t>Murcott</t>
  </si>
  <si>
    <t>Toronja</t>
  </si>
  <si>
    <t>Variedad Salcedo</t>
  </si>
  <si>
    <t>Blanco Urubamba</t>
  </si>
  <si>
    <t>Granado</t>
  </si>
  <si>
    <t>Wonderfull</t>
  </si>
  <si>
    <t>2019</t>
  </si>
  <si>
    <t>Departamento/Provincia</t>
    <phoneticPr fontId="19" type="noConversion"/>
  </si>
  <si>
    <t>Ambo</t>
  </si>
  <si>
    <t>Dos de Mayo</t>
  </si>
  <si>
    <t>Huaycabamba</t>
  </si>
  <si>
    <t>Huamalies</t>
  </si>
  <si>
    <t>Avena</t>
  </si>
  <si>
    <t>Producto</t>
  </si>
  <si>
    <t xml:space="preserve">C.86 </t>
  </si>
  <si>
    <t>C.87</t>
  </si>
  <si>
    <t>C.88</t>
  </si>
  <si>
    <t>C.89</t>
  </si>
  <si>
    <t>C.90</t>
  </si>
  <si>
    <t>C.91</t>
  </si>
  <si>
    <t>C.92</t>
  </si>
  <si>
    <t>C.93</t>
  </si>
  <si>
    <t>C.94</t>
  </si>
  <si>
    <t>C.95</t>
  </si>
  <si>
    <t>C.97</t>
  </si>
  <si>
    <t>C.96</t>
  </si>
  <si>
    <t>C.98</t>
  </si>
  <si>
    <t>Hass</t>
  </si>
  <si>
    <t>Lúcumo</t>
  </si>
  <si>
    <t>Limón</t>
  </si>
  <si>
    <t>Arequipa</t>
  </si>
  <si>
    <t>Ayacucho</t>
  </si>
  <si>
    <t>Trigo</t>
  </si>
  <si>
    <t>Especie</t>
  </si>
  <si>
    <t>Inti</t>
  </si>
  <si>
    <t>Ovinos</t>
  </si>
  <si>
    <t>Cambodiano</t>
  </si>
  <si>
    <t>Nov</t>
  </si>
  <si>
    <t>Dic</t>
  </si>
  <si>
    <t>Apurimac</t>
  </si>
  <si>
    <t>Elaboración: MINAGRI  - DGESEP (DEA)</t>
  </si>
  <si>
    <t>HUANUCO</t>
  </si>
  <si>
    <t>Melocotonero</t>
  </si>
  <si>
    <t>Okinawa</t>
  </si>
  <si>
    <t>Jun</t>
  </si>
  <si>
    <t>Jul</t>
  </si>
  <si>
    <t>Ago</t>
  </si>
  <si>
    <t>Set</t>
  </si>
  <si>
    <t>Oct</t>
  </si>
  <si>
    <t xml:space="preserve">Insumos y Servicios Agropecuarios </t>
  </si>
  <si>
    <t>Lambayeque/Chiclayo</t>
  </si>
  <si>
    <t xml:space="preserve">Mejorados </t>
  </si>
  <si>
    <t>Clase</t>
  </si>
  <si>
    <t>Selección Andenes</t>
  </si>
  <si>
    <t>Perú</t>
  </si>
  <si>
    <t>Andina</t>
  </si>
  <si>
    <t>Cuy</t>
  </si>
  <si>
    <t>Huánuco</t>
  </si>
  <si>
    <t>La Puntilla</t>
  </si>
  <si>
    <t>Mantaro</t>
  </si>
  <si>
    <t>Grigñon</t>
  </si>
  <si>
    <t>Haba</t>
  </si>
  <si>
    <t>Inia 409 Munay Angelica</t>
  </si>
  <si>
    <t>PMV 560 Blanco Urubamba</t>
  </si>
  <si>
    <t>Chato de Ica</t>
  </si>
  <si>
    <t>Ica/Chincha</t>
  </si>
  <si>
    <t>Ayacucho/Canaan</t>
  </si>
  <si>
    <t>Palto</t>
  </si>
  <si>
    <t>Loreto</t>
  </si>
  <si>
    <t xml:space="preserve">Junín/Santa Ana </t>
  </si>
  <si>
    <t>Piura/El Chira</t>
  </si>
  <si>
    <t xml:space="preserve">San Martín/El Porvenir </t>
  </si>
  <si>
    <t>Patrón</t>
  </si>
  <si>
    <t>Cleopatra</t>
  </si>
  <si>
    <t>Quinua</t>
  </si>
  <si>
    <t>Duke</t>
  </si>
  <si>
    <t xml:space="preserve">Patrón </t>
  </si>
  <si>
    <t>Rodríguez  de Mendoza</t>
  </si>
  <si>
    <t>Datem del Marañón</t>
  </si>
  <si>
    <t>La Unión</t>
  </si>
  <si>
    <t>Vilcashuaman</t>
  </si>
  <si>
    <t xml:space="preserve">Contralmirante Villar </t>
  </si>
  <si>
    <t>Zarumilla</t>
  </si>
  <si>
    <t>UCAYALI</t>
  </si>
  <si>
    <t>Departamento/  Provincia</t>
  </si>
  <si>
    <t>Urea Agrícola</t>
  </si>
  <si>
    <t>Nitrato de Amonio</t>
  </si>
  <si>
    <t>Sulfato de Amonio</t>
  </si>
  <si>
    <t>Var. %</t>
  </si>
  <si>
    <t>Fosfato Diamonico</t>
  </si>
  <si>
    <t>Superfosfato de Calcio Triple</t>
  </si>
  <si>
    <t>Roca Fosforica</t>
  </si>
  <si>
    <t>Guano de Isla</t>
  </si>
  <si>
    <t>Humos de Lombris</t>
  </si>
  <si>
    <t>Fuente: Superintendencia Nacional de Administración Tributaria - SUNAT</t>
  </si>
  <si>
    <t>Superfosfatos</t>
  </si>
  <si>
    <t>Chirimoya</t>
  </si>
  <si>
    <t>-</t>
  </si>
  <si>
    <t>Naranjo</t>
  </si>
  <si>
    <t>Tangelo</t>
  </si>
  <si>
    <t>Kiwicha</t>
  </si>
  <si>
    <t>Año</t>
  </si>
  <si>
    <t>Fuerte</t>
  </si>
  <si>
    <t>Limonero</t>
  </si>
  <si>
    <t>Bovinos</t>
  </si>
  <si>
    <t>Mandarino</t>
  </si>
  <si>
    <t>Reproductores</t>
  </si>
  <si>
    <t>Cuadro</t>
  </si>
  <si>
    <t>No determinado</t>
  </si>
  <si>
    <t>Copoazu</t>
  </si>
  <si>
    <t>Macambo</t>
  </si>
  <si>
    <t>Roja Española</t>
  </si>
  <si>
    <t>Fuente: INIA, Estaciones Experimentales Agrarias.</t>
  </si>
  <si>
    <t>Unidades</t>
  </si>
  <si>
    <t>Método de propagación</t>
  </si>
  <si>
    <t>Legumbres</t>
  </si>
  <si>
    <t>Frijol  caupí</t>
  </si>
  <si>
    <t>Productos de forraje, fibras</t>
  </si>
  <si>
    <t>Región / ciudad</t>
  </si>
  <si>
    <t>1 Teórica</t>
  </si>
  <si>
    <t>San Martín</t>
  </si>
  <si>
    <t>Tacna</t>
  </si>
  <si>
    <t>Tumbes</t>
  </si>
  <si>
    <t>Ucayali</t>
  </si>
  <si>
    <t>Amazonas</t>
  </si>
  <si>
    <t>Criollo</t>
  </si>
  <si>
    <t>Cobertura (ha)</t>
  </si>
  <si>
    <t>Disponibilidad (kg)</t>
  </si>
  <si>
    <t>Carnerillo / Borreguilla</t>
  </si>
  <si>
    <t>Madre de Dios</t>
  </si>
  <si>
    <t>Fertilizantes</t>
  </si>
  <si>
    <t>AMAZONAS</t>
  </si>
  <si>
    <t>Bagua</t>
  </si>
  <si>
    <t>Utcubamba</t>
  </si>
  <si>
    <t>Raza o línea</t>
  </si>
  <si>
    <t>Categoría</t>
  </si>
  <si>
    <t>Arroz</t>
  </si>
  <si>
    <t>Cebada</t>
  </si>
  <si>
    <t>Cultivar</t>
  </si>
  <si>
    <t>Injerto</t>
  </si>
  <si>
    <t xml:space="preserve">San Martín </t>
  </si>
  <si>
    <t xml:space="preserve">Injerto </t>
  </si>
  <si>
    <t xml:space="preserve">Descripción </t>
  </si>
  <si>
    <t>Fuente: Direcciones Regionales de Agricultura</t>
  </si>
  <si>
    <t>Vegetativa</t>
  </si>
  <si>
    <t xml:space="preserve">Certificada </t>
  </si>
  <si>
    <t>INIA 415 - Pasankalla</t>
  </si>
  <si>
    <t xml:space="preserve">Blanca de yuli </t>
  </si>
  <si>
    <t>Gignon</t>
  </si>
  <si>
    <t>INIA 904 Vilcanota I</t>
  </si>
  <si>
    <t>INIA 902 Africana</t>
  </si>
  <si>
    <t>INIA 513 - La Puntilla</t>
  </si>
  <si>
    <t>INIA 619 Mega Hibrido</t>
  </si>
  <si>
    <t>INIA 617 Chuska</t>
  </si>
  <si>
    <t>Frijol caupí</t>
  </si>
  <si>
    <t>INIA 513 La Puntilla</t>
  </si>
  <si>
    <t>INIA 509 - La Esperanza</t>
  </si>
  <si>
    <t>N° Hembras</t>
  </si>
  <si>
    <t>S/ x Unidad</t>
  </si>
  <si>
    <t xml:space="preserve">Cuy </t>
  </si>
  <si>
    <t>Recria</t>
  </si>
  <si>
    <t>Pichones</t>
  </si>
  <si>
    <t>Cereales</t>
  </si>
  <si>
    <t>Maíz  amarillo duro</t>
  </si>
  <si>
    <t>Maíz amiláceo</t>
  </si>
  <si>
    <t>INIA 422 Espigón</t>
  </si>
  <si>
    <t>Pelibuey x Black Belly</t>
  </si>
  <si>
    <t>Patos</t>
  </si>
  <si>
    <t>Tahiti</t>
  </si>
  <si>
    <t>Lauricocha</t>
  </si>
  <si>
    <t>Leoncio Prado</t>
  </si>
  <si>
    <t>Pachitea</t>
  </si>
  <si>
    <t>Puerto Inca</t>
  </si>
  <si>
    <t>Yarowilca</t>
  </si>
  <si>
    <t>Elaboración: MINAGRI - DGESEP (DEA)</t>
  </si>
  <si>
    <t>Gallinaza</t>
  </si>
  <si>
    <r>
      <t>Fuente</t>
    </r>
    <r>
      <rPr>
        <sz val="6"/>
        <color indexed="8"/>
        <rFont val="Arial Narrow"/>
        <family val="2"/>
      </rPr>
      <t>:  INIA, Estaciones Experimentales Agrarias.</t>
    </r>
  </si>
  <si>
    <t>Tahití</t>
  </si>
  <si>
    <t>Junin/Pichanaki</t>
  </si>
  <si>
    <t>Palo</t>
  </si>
  <si>
    <t>Seda</t>
  </si>
  <si>
    <t>Vid</t>
  </si>
  <si>
    <t>Italia Pirovano</t>
  </si>
  <si>
    <t>Quebranta</t>
  </si>
  <si>
    <t>Red Globe</t>
  </si>
  <si>
    <t>Italia Blanca</t>
  </si>
  <si>
    <t>Elaboración : MINAGRI - DGESEP (DEA)</t>
  </si>
  <si>
    <t>Arveja</t>
  </si>
  <si>
    <t>Tarwi</t>
  </si>
  <si>
    <t>Beltran</t>
  </si>
  <si>
    <t>Pecano</t>
  </si>
  <si>
    <t>Mahan</t>
  </si>
  <si>
    <t>Kumbe</t>
  </si>
  <si>
    <t>Albilla</t>
  </si>
  <si>
    <t>Palestina</t>
  </si>
  <si>
    <t>Superior</t>
  </si>
  <si>
    <t>Achiote</t>
  </si>
  <si>
    <t xml:space="preserve">Semilla  </t>
  </si>
  <si>
    <t>Chirimoyo</t>
  </si>
  <si>
    <t>Mango</t>
  </si>
  <si>
    <t>Apurimac/Chumbibamba</t>
  </si>
  <si>
    <t>INIA 418 - El Nazareno</t>
  </si>
  <si>
    <t>Piura</t>
  </si>
  <si>
    <t>Puno</t>
  </si>
  <si>
    <t>Marañón</t>
  </si>
  <si>
    <t>Semilla</t>
  </si>
  <si>
    <t>Moquegua/Moquegua</t>
  </si>
  <si>
    <t>Borgoña</t>
  </si>
  <si>
    <t>No Injerto</t>
  </si>
  <si>
    <t>Saigon</t>
  </si>
  <si>
    <t>Vacunos</t>
  </si>
  <si>
    <t xml:space="preserve">Brown Swiss </t>
  </si>
  <si>
    <t>Linea Mantaro</t>
  </si>
  <si>
    <t>Linea Saños</t>
  </si>
  <si>
    <t>Región</t>
  </si>
  <si>
    <t>Ene</t>
  </si>
  <si>
    <t>Feb</t>
  </si>
  <si>
    <t>Mar</t>
  </si>
  <si>
    <t>Abr</t>
  </si>
  <si>
    <t>May</t>
  </si>
  <si>
    <t>San Antonio de Putina</t>
  </si>
  <si>
    <t>Sandia</t>
  </si>
  <si>
    <t>San Román</t>
  </si>
  <si>
    <t>Yunguyo</t>
  </si>
  <si>
    <t>SAN MARTIN</t>
  </si>
  <si>
    <t>El Dorado</t>
  </si>
  <si>
    <t>Bellavista</t>
  </si>
  <si>
    <t>Huallaga</t>
  </si>
  <si>
    <t>Lamas</t>
  </si>
  <si>
    <t>Moyobamba</t>
  </si>
  <si>
    <t>Picota</t>
  </si>
  <si>
    <t>Rioja</t>
  </si>
  <si>
    <t>Tocache</t>
  </si>
  <si>
    <t>TACNA</t>
  </si>
  <si>
    <t>Candarave</t>
  </si>
  <si>
    <t xml:space="preserve">Jorge Basadre </t>
  </si>
  <si>
    <t>Tarata</t>
  </si>
  <si>
    <t>TUMBES</t>
  </si>
  <si>
    <t>Tambopata</t>
  </si>
  <si>
    <t>MOQUEGUA</t>
  </si>
  <si>
    <t xml:space="preserve"> Mariscal Nieto</t>
  </si>
  <si>
    <t>PIURA</t>
  </si>
  <si>
    <t>Ayabaca</t>
  </si>
  <si>
    <t>Huancabamba</t>
  </si>
  <si>
    <t>Sullana</t>
  </si>
  <si>
    <t>PUNO</t>
  </si>
  <si>
    <t>Chucuíto</t>
  </si>
  <si>
    <t>El Collao</t>
  </si>
  <si>
    <t>Huancané</t>
  </si>
  <si>
    <t>Melgar</t>
  </si>
  <si>
    <t>Moho</t>
  </si>
  <si>
    <t xml:space="preserve">Perú: Precio minorista de herbicidas por departamento y provincia, según producto, </t>
  </si>
  <si>
    <t xml:space="preserve">Perú: Precio minorista de adherente por departamento y provincia, según producto, </t>
  </si>
  <si>
    <t>Tractor (s/*hora)</t>
  </si>
  <si>
    <t>Sutil</t>
  </si>
  <si>
    <t>Mandarina</t>
  </si>
  <si>
    <t>Valencia</t>
  </si>
  <si>
    <t>Guanábana</t>
  </si>
  <si>
    <t>Sulfato de potasio</t>
  </si>
  <si>
    <t xml:space="preserve"> -   </t>
  </si>
  <si>
    <t xml:space="preserve">Fuente:  AGRORURAL  </t>
  </si>
  <si>
    <t>Total</t>
  </si>
  <si>
    <t xml:space="preserve">          (Tonelada)</t>
    <phoneticPr fontId="20" type="noConversion"/>
  </si>
  <si>
    <t xml:space="preserve">Perú: Precio minorista de nutrientes foliares por departamento y provincia,  </t>
  </si>
  <si>
    <t xml:space="preserve">Perú: Precio de venta minorista de fertilizantes nitrogenados por departamento y  </t>
  </si>
  <si>
    <t xml:space="preserve">Perú: Precio de venta minorista de fertilizantes abono orgánico por departamento y  </t>
  </si>
  <si>
    <t>Yunta (s/*día)</t>
  </si>
  <si>
    <t>Certificada</t>
  </si>
  <si>
    <t>Maíz amarillo duro</t>
  </si>
  <si>
    <t>Lima Metropolitana/La Molina</t>
  </si>
  <si>
    <t>Fosfato di amónico</t>
  </si>
  <si>
    <t>Sulfato de amonio</t>
  </si>
  <si>
    <t>Antracol 70% PM</t>
  </si>
  <si>
    <t>Goal 2 EC (S/ * kg)</t>
  </si>
  <si>
    <t>Chalhuahuacho</t>
  </si>
  <si>
    <t>Urea para uso agrícola</t>
  </si>
  <si>
    <t>Sulfato de magnesio y potasio</t>
  </si>
  <si>
    <t>Multifrut (kg)</t>
  </si>
  <si>
    <t>Nitrato de amonio, uso agrícola</t>
  </si>
  <si>
    <t>Cloruro de potasio, uso agrícola</t>
  </si>
  <si>
    <t xml:space="preserve">Perú: Precio minorista de fungicidas por departamento y provincia, según producto, </t>
  </si>
  <si>
    <t>Bongora</t>
  </si>
  <si>
    <t>Condorcanqui</t>
  </si>
  <si>
    <t>Luya</t>
  </si>
  <si>
    <t>Perú: Disponibilidad y precio de venta de semilla mejorada en estaciones experimentales</t>
  </si>
  <si>
    <t xml:space="preserve">Perú: Precio de alquiler de tractor agrícola y yunta por departamento y provincia, </t>
  </si>
  <si>
    <t>Maiz Amilaceo</t>
  </si>
  <si>
    <t>INIA 901 - Mantaro</t>
  </si>
  <si>
    <t>INIA 102 Usui</t>
  </si>
  <si>
    <t xml:space="preserve"> </t>
  </si>
  <si>
    <t>Rugoso</t>
  </si>
  <si>
    <t>Menbrillo</t>
  </si>
  <si>
    <t>Guanabana</t>
  </si>
  <si>
    <t>APURIMAC</t>
  </si>
  <si>
    <t>Abancay</t>
  </si>
  <si>
    <t>Andahuaylas</t>
  </si>
  <si>
    <t>Aymaraes</t>
  </si>
  <si>
    <t>Antabamba</t>
  </si>
  <si>
    <t>Chincheros</t>
  </si>
  <si>
    <t>Grau</t>
  </si>
  <si>
    <t>AREQUIPA</t>
  </si>
  <si>
    <t>Camaná</t>
  </si>
  <si>
    <t>Caravelí</t>
  </si>
  <si>
    <t>Castilla</t>
  </si>
  <si>
    <t>Caylloma</t>
  </si>
  <si>
    <t>Condesuyos</t>
  </si>
  <si>
    <t>Islay</t>
  </si>
  <si>
    <t>AYACUCHO</t>
  </si>
  <si>
    <t>Huamanga</t>
  </si>
  <si>
    <t>Cangallo</t>
  </si>
  <si>
    <t>Huanta</t>
  </si>
  <si>
    <t>La Mar</t>
  </si>
  <si>
    <t>Lucanas</t>
  </si>
  <si>
    <t>Parinacochas</t>
  </si>
  <si>
    <t>Paucar del Sara Sara</t>
  </si>
  <si>
    <t>Sucre</t>
  </si>
  <si>
    <t>Victor Fajardo</t>
  </si>
  <si>
    <t>INIA 420 Negra Collana</t>
  </si>
  <si>
    <t>Mariscal Ramón Castilla</t>
  </si>
  <si>
    <t>Huamalíes</t>
  </si>
  <si>
    <t>Kumulos  DF</t>
  </si>
  <si>
    <t>Manzate 200</t>
  </si>
  <si>
    <t>Fitoraz  76% PM</t>
  </si>
  <si>
    <t>Curzate</t>
  </si>
  <si>
    <t>Citowett (S/ * L)</t>
  </si>
  <si>
    <t>Agrotín (S/ * L)</t>
  </si>
  <si>
    <t>Agridex  (S/ * L)</t>
  </si>
  <si>
    <t>Departamento/Provincia</t>
  </si>
  <si>
    <t xml:space="preserve">Fetrilón combi 1 (250 g) </t>
  </si>
  <si>
    <t>Abonofol 30-30-30 (kg)</t>
  </si>
  <si>
    <t>Abonofol 20-20-20 (kg)</t>
  </si>
  <si>
    <t>Pix (L)</t>
  </si>
  <si>
    <t>Ergostín  (200 ml)</t>
  </si>
  <si>
    <t>Aminofol (200 ml)</t>
  </si>
  <si>
    <t>Andenes 90</t>
  </si>
  <si>
    <t>kg</t>
  </si>
  <si>
    <t xml:space="preserve">INIA 405 San isidro </t>
  </si>
  <si>
    <t>Autorizada</t>
  </si>
  <si>
    <t>INIA 431 Altiplano</t>
  </si>
  <si>
    <t>Puno/IIIpa</t>
  </si>
  <si>
    <t>Ucayali/Pucallpa</t>
  </si>
  <si>
    <t xml:space="preserve">Cajamarca/Baños del Inca </t>
  </si>
  <si>
    <t xml:space="preserve">...   </t>
  </si>
  <si>
    <t xml:space="preserve">...    </t>
  </si>
  <si>
    <t xml:space="preserve">-   </t>
  </si>
  <si>
    <t>INIA 408 Sumac Puca</t>
  </si>
  <si>
    <t xml:space="preserve">-    </t>
  </si>
  <si>
    <t>…</t>
  </si>
  <si>
    <t xml:space="preserve">          (Soles por litro)</t>
  </si>
  <si>
    <t xml:space="preserve">C.103  PERÚ: DISPONIBILIDAD Y PRECIO DE VENTA DE SEMILLA MEJORADA EN ESTACIONES </t>
  </si>
  <si>
    <t>INIA 905 La Cajamarquina</t>
  </si>
  <si>
    <t>Salcedo Inia</t>
  </si>
  <si>
    <t>INIA 427 Amarrilla Sacaca</t>
  </si>
  <si>
    <t>Amarrillo Marangani</t>
  </si>
  <si>
    <t>Oscar Blanco</t>
  </si>
  <si>
    <t>Jacinto Inia</t>
  </si>
  <si>
    <t>Frijol</t>
  </si>
  <si>
    <t xml:space="preserve">Moronera INIA </t>
  </si>
  <si>
    <t>INIA 904  Vilcanota I</t>
  </si>
  <si>
    <t xml:space="preserve">INIA 903 Tayko Andenes </t>
  </si>
  <si>
    <t>Blanca de Junin</t>
  </si>
  <si>
    <t xml:space="preserve">Perú: Precio de venta minorista de fertilizantes fosfatados por departamento y provincia </t>
  </si>
  <si>
    <t>Jorge Basadre</t>
  </si>
  <si>
    <t>SAN MARTÍN</t>
  </si>
  <si>
    <t>HUÁNUCO</t>
  </si>
  <si>
    <t>Condesuyo</t>
  </si>
  <si>
    <t>APURÍMAC</t>
  </si>
  <si>
    <t>Chachapoyas</t>
  </si>
  <si>
    <t>Var.%</t>
  </si>
  <si>
    <t>Lorsban 4 E (S/ * L)</t>
  </si>
  <si>
    <t>Lannate 90  (S/ * kg)</t>
  </si>
  <si>
    <t>Campal 250 CE (S/ * L)</t>
  </si>
  <si>
    <t>Morropón</t>
  </si>
  <si>
    <t>LORETO</t>
  </si>
  <si>
    <t>Alto Amazonas</t>
  </si>
  <si>
    <t>Maynas</t>
  </si>
  <si>
    <t>Requena</t>
  </si>
  <si>
    <t>MADRE DE DIOS</t>
  </si>
  <si>
    <t>Manu</t>
  </si>
  <si>
    <t>Tahuamanu</t>
  </si>
  <si>
    <t>Activol (Pastilla)</t>
  </si>
  <si>
    <t>Marginal 28 T</t>
  </si>
  <si>
    <t>Registrada</t>
  </si>
  <si>
    <t>No Certificada</t>
  </si>
  <si>
    <t>Salcedo 80</t>
  </si>
  <si>
    <t>Trigo de Invierno</t>
  </si>
  <si>
    <t>Salcedo INIA</t>
  </si>
  <si>
    <t>Básica</t>
  </si>
  <si>
    <t>Kankolla</t>
  </si>
  <si>
    <t xml:space="preserve">-      </t>
  </si>
  <si>
    <t xml:space="preserve">Perú: Precio minorista de reguladores de crecimiento por departamento y provincia, </t>
  </si>
  <si>
    <t xml:space="preserve">Perú: Disponibilidad de semilla mejorada en estaciones experimentales agrarias  </t>
  </si>
  <si>
    <t>...</t>
  </si>
  <si>
    <t>C.99</t>
  </si>
  <si>
    <t>C.100</t>
  </si>
  <si>
    <t>C.101</t>
  </si>
  <si>
    <t>C.102</t>
  </si>
  <si>
    <t>C.103</t>
  </si>
  <si>
    <t>C.104</t>
  </si>
  <si>
    <t>C.105</t>
  </si>
  <si>
    <t>C.106</t>
  </si>
  <si>
    <t xml:space="preserve">Perú: Disponibilidad y precio de venta de plantones en estaciones experimentales </t>
  </si>
  <si>
    <t>Perú: Disponibilidad y precio de venta de reproductores en estaciones</t>
  </si>
  <si>
    <t xml:space="preserve">Perú: Importación de fertilizantes químicos por producto, según mes, </t>
  </si>
  <si>
    <t xml:space="preserve">Perú: Precio de venta minorista de fertilizantes potásicos por departamento y provincia, </t>
  </si>
  <si>
    <t xml:space="preserve">Perú: Precio minorista de insecticidas por departamento y provincia, según producto, </t>
  </si>
  <si>
    <t>Parinacocha</t>
  </si>
  <si>
    <t xml:space="preserve">Paucar del Sara </t>
  </si>
  <si>
    <t>Vilcashuamán</t>
  </si>
  <si>
    <t xml:space="preserve">C.91 PERÚ: PRECIO MINORISTA DE ABONO ORGÁNICO POR DEPARTAMENTOS Y PROVINCIAS </t>
  </si>
  <si>
    <t>Huacaybamba</t>
  </si>
  <si>
    <t xml:space="preserve">C.94 PERÚ: PRECIO MINORISTA DE HERBICIDAS POR DEPARTAMENTO Y PROVINCIA SEGÚN PRODUCTO, </t>
  </si>
  <si>
    <t xml:space="preserve">C.95 PERÚ: PRECIO MINORISTA DE ADHERENTE POR DEPARTAMENTO Y PROVINCIA SEGÚN PRODUCTO, </t>
  </si>
  <si>
    <t>Genetica</t>
  </si>
  <si>
    <t>Maiz Amarrillo</t>
  </si>
  <si>
    <t xml:space="preserve">Maíz forrajero </t>
  </si>
  <si>
    <t>Lambayeque/Vista Florida</t>
  </si>
  <si>
    <t>INIA 605</t>
  </si>
  <si>
    <t>INIA 514 Bellavista</t>
  </si>
  <si>
    <t>INIA 507 - La Conquista</t>
  </si>
  <si>
    <t>INIA 511 La Victoria</t>
  </si>
  <si>
    <t>Caupi</t>
  </si>
  <si>
    <t>Ojo Negro Regional</t>
  </si>
  <si>
    <t>Ucayalino</t>
  </si>
  <si>
    <t>Loreto/San Roque</t>
  </si>
  <si>
    <t>INIA 612 Maselba</t>
  </si>
  <si>
    <t>Maíz forrajero</t>
  </si>
  <si>
    <t>Brown Swiss</t>
  </si>
  <si>
    <t>Terneros</t>
  </si>
  <si>
    <t>2020</t>
  </si>
  <si>
    <t>C.101  PERÚ: PRECIO ALQUILER DE YUNTA POR REGIÓN SEGÚN MES, ENERO  2018 -  2020</t>
  </si>
  <si>
    <t>..</t>
  </si>
  <si>
    <t xml:space="preserve">Huamalies </t>
  </si>
  <si>
    <t>Yarawuilca</t>
  </si>
  <si>
    <t xml:space="preserve">    Huancabamba</t>
  </si>
  <si>
    <t>Lampa</t>
  </si>
  <si>
    <t xml:space="preserve">Tocache </t>
  </si>
  <si>
    <t xml:space="preserve">Perú: Valor del jornal agrícola por departamento y provincia, según mes,  </t>
  </si>
  <si>
    <t>Inia 435 Ayacuchano</t>
  </si>
  <si>
    <t>Inia 436 Huamanguino</t>
  </si>
  <si>
    <t>Triticale</t>
  </si>
  <si>
    <t>Inia 906 Salka</t>
  </si>
  <si>
    <t>MaÍz Amilaceo</t>
  </si>
  <si>
    <t>INIA 603</t>
  </si>
  <si>
    <t>San Isidro</t>
  </si>
  <si>
    <t>Bayo Mochica- INIA</t>
  </si>
  <si>
    <t>Cusco/Perla Del Vraem</t>
  </si>
  <si>
    <t>Cacao</t>
  </si>
  <si>
    <t>Pepa Semilla</t>
  </si>
  <si>
    <t>Bolaina Blanca</t>
  </si>
  <si>
    <t>Forestal</t>
  </si>
  <si>
    <t>Junin/Santa Ana</t>
  </si>
  <si>
    <t>Ciruelos</t>
  </si>
  <si>
    <t>Imperial</t>
  </si>
  <si>
    <t>Frambuesa</t>
  </si>
  <si>
    <t>Heritage</t>
  </si>
  <si>
    <t xml:space="preserve">Fresa </t>
  </si>
  <si>
    <t>Aroma</t>
  </si>
  <si>
    <t>Lucumo</t>
  </si>
  <si>
    <t>Manzano</t>
  </si>
  <si>
    <t>California</t>
  </si>
  <si>
    <t>Winter Banana</t>
  </si>
  <si>
    <t>Ana De Israel</t>
  </si>
  <si>
    <t>Peral</t>
  </si>
  <si>
    <t>Packhams</t>
  </si>
  <si>
    <t>Agua</t>
  </si>
  <si>
    <t>Gigante De Yucay</t>
  </si>
  <si>
    <t>Victoria</t>
  </si>
  <si>
    <t>Tara</t>
  </si>
  <si>
    <t>Caesalpinea</t>
  </si>
  <si>
    <t>Semilla Botanica</t>
  </si>
  <si>
    <t>Plantulas</t>
  </si>
  <si>
    <t>Cumbe</t>
  </si>
  <si>
    <t>Granadilla</t>
  </si>
  <si>
    <t>Chico Rico</t>
  </si>
  <si>
    <t>Black Belly</t>
  </si>
  <si>
    <t>Cloruro de Potasio</t>
  </si>
  <si>
    <t>Sulfato de Potasio</t>
  </si>
  <si>
    <t>Sulfato de Magnesio y Potasio</t>
  </si>
  <si>
    <t xml:space="preserve">         provincia, según producto, Febrero 2019/2020 (Soles por tonelada)</t>
  </si>
  <si>
    <t xml:space="preserve">         según producto, Febrero 2019/2020 (Soles por tonelada)</t>
  </si>
  <si>
    <t xml:space="preserve">         Febrero 2019/2020 (Soles por unidad de medida)</t>
  </si>
  <si>
    <t xml:space="preserve">         Febrero 2019/2020 (Soles por kilogramo)</t>
  </si>
  <si>
    <t xml:space="preserve">         Febrero 2019/2020 (Soles por litro)</t>
  </si>
  <si>
    <t xml:space="preserve">         según producto, Febrero 2019/2020 (Soles por unidad de medida)</t>
  </si>
  <si>
    <t xml:space="preserve">          Febrero 2019/2020 (Soles por día)</t>
  </si>
  <si>
    <t xml:space="preserve">Perú: Precio de alquiler de tractor agrícola por región, según mes, Enero 2018 - Febrero 2020 </t>
  </si>
  <si>
    <t>Perú: Valor del jornal agrícola por región, según mes, Enero 2018 - Febrero 2020 (Soles por día)</t>
  </si>
  <si>
    <t>Perú: Precio de alquiler de yunta por región, según mes, Enero 2018 - Febrero 2020</t>
  </si>
  <si>
    <t xml:space="preserve">         Febrero 2019/2020 </t>
  </si>
  <si>
    <t xml:space="preserve">         experimentales agrarias por región, 28 de Febrero de 2020</t>
  </si>
  <si>
    <t xml:space="preserve">          agrarias por región, 28 Febrero de 2020</t>
  </si>
  <si>
    <t xml:space="preserve">         por producto, 28 de Febrero 2020</t>
  </si>
  <si>
    <t xml:space="preserve">         agrarias por región, 28 de Febrero 2020</t>
  </si>
  <si>
    <t xml:space="preserve">C.86  PERÚ: IMPORTACIÓN DE FERTILIZANTES QUÍMICOS POR PRODUCTO SEGÚN MES, ENERO 2015 - FEBRERO 2020 </t>
  </si>
  <si>
    <t>C.87  PERÚ: PRODUCCIÓN DE GUANO DE ISLA, SEGÚN MES, ENERO 2015 -  FEBRERO 2020</t>
  </si>
  <si>
    <t>C.98   PERÚ: VALOR JORNAL AGRÍCOLA POR REGIÓN SEGÚN MES, ENERO 2018 - FEBRERO 2020</t>
  </si>
  <si>
    <t xml:space="preserve">Febrero  </t>
  </si>
  <si>
    <t xml:space="preserve">          Enero 2015 - Febrero 2020 (Tonelada)</t>
  </si>
  <si>
    <t xml:space="preserve">            PROVINCIA, FEBRERO 2019/2020</t>
  </si>
  <si>
    <t>52,50</t>
  </si>
  <si>
    <t>62,50</t>
  </si>
  <si>
    <t>137,50</t>
  </si>
  <si>
    <t>122,50</t>
  </si>
  <si>
    <t>máximo</t>
  </si>
  <si>
    <t>37,50</t>
  </si>
  <si>
    <t>1.-Agencia Agraria</t>
  </si>
  <si>
    <t>2.-Tractor/hora</t>
  </si>
  <si>
    <t>3.-Jornal/Día</t>
  </si>
  <si>
    <t>mÍnimo</t>
  </si>
  <si>
    <t>A.A. Tambopata</t>
  </si>
  <si>
    <t>67,50</t>
  </si>
  <si>
    <t>C.99 PERÚ: VALOR DEL JORNAL AGRÍCOLA POR DEPARTAMENTO Y PROVINCIA, FEBRERO 2019/2020</t>
  </si>
  <si>
    <t xml:space="preserve">C.88  PERÚ: PRECIO DE VENTA MINORISTA DE FERTILIZANTES NITROGENADOS POR DEPARTAMENTO Y PROVINCIA, </t>
  </si>
  <si>
    <t xml:space="preserve">         SEGÚN PRODUCTO, FEBRERO 2019/2020</t>
  </si>
  <si>
    <t xml:space="preserve">          (Soles por tonelada)</t>
    <phoneticPr fontId="24" type="noConversion"/>
  </si>
  <si>
    <t xml:space="preserve"> -      </t>
  </si>
  <si>
    <t xml:space="preserve">...      </t>
  </si>
  <si>
    <t xml:space="preserve">C.89 PERÚ: PRECIO DE VENTA MINORISTA DE FERTILIZANTES FOSFATADOS POR DEPARTAMENTO Y PROVINCIA </t>
  </si>
  <si>
    <t xml:space="preserve">         SEGÚN PRODUCTO. FEBRERO 2019/2020</t>
  </si>
  <si>
    <t xml:space="preserve"> -   </t>
    <phoneticPr fontId="20" type="noConversion"/>
  </si>
  <si>
    <t xml:space="preserve">C.90  PERÚ: PRECIO DE VENTA MINORISTA DE FERTILIZANTES POTÁSICOS POR DEPARTAMENTO Y PROVINCIA </t>
  </si>
  <si>
    <t>Elaboración: MINAGRI  -   DGESEP (DEA)</t>
  </si>
  <si>
    <t xml:space="preserve">C.92  PERÚ: PRECIO MINORISTA DE INSECTICIDAS POR DEPARTAMENTO Y PROVINCIA, </t>
    <phoneticPr fontId="20" type="noConversion"/>
  </si>
  <si>
    <t>Departamento/Provincia</t>
    <phoneticPr fontId="20" type="noConversion"/>
  </si>
  <si>
    <t xml:space="preserve">          (Soles por unidad de medida)</t>
  </si>
  <si>
    <t xml:space="preserve">          SEGÚN PRODUCTO, FEBRERO 2019/2020 </t>
  </si>
  <si>
    <t>C.93  PERÚ: PRECIO MINORISTA DE FUNGICIDAS POR DEPARTAMENTO Y PROVINCIA SEGÚN PRODUCTO, FEBRERO 2019/ 2020</t>
  </si>
  <si>
    <t xml:space="preserve">         (Soles por kilogramo)</t>
    <phoneticPr fontId="20" type="noConversion"/>
  </si>
  <si>
    <t>Yslay</t>
  </si>
  <si>
    <t>Paucar del sara sara</t>
  </si>
  <si>
    <t>Leoncio Padro</t>
  </si>
  <si>
    <t>Departamento/ Provincia</t>
  </si>
  <si>
    <t xml:space="preserve">          (Soles por unidad de medida)</t>
    <phoneticPr fontId="20" type="noConversion"/>
  </si>
  <si>
    <t>Gramoxone Super (S7 * L)</t>
  </si>
  <si>
    <t xml:space="preserve">          FEBRERO 2019/2020</t>
  </si>
  <si>
    <t xml:space="preserve">        FEBRERO 2019/ 2020</t>
  </si>
  <si>
    <t>C.96  PERÚ: PRECIO MINORISTA DE NUTRIENTES FOLIARES POR DEPARTAMENTO Y PROVINCIA SEGÚN PRODUCTO,</t>
    <phoneticPr fontId="20" type="noConversion"/>
  </si>
  <si>
    <t xml:space="preserve">         (Soles por unidad de medida)</t>
  </si>
  <si>
    <t>Contra Almirante Villar</t>
  </si>
  <si>
    <t xml:space="preserve">C.97  PERÚ: PRECIO MINORISTA DE REGULADORES DE CRECIMIENTO POR DEPARTAMENTO Y PROVINCIA SEGÚN </t>
  </si>
  <si>
    <t xml:space="preserve">          PRODUCTO, FEBRERO 2019/2020</t>
  </si>
  <si>
    <t xml:space="preserve">         (Soles por unidad de medida)</t>
    <phoneticPr fontId="20" type="noConversion"/>
  </si>
  <si>
    <t>Departamento/              Provincia</t>
    <phoneticPr fontId="20" type="noConversion"/>
  </si>
  <si>
    <t xml:space="preserve">          SEGÚN PRODUCTO, FEBRERO 2019/2020</t>
  </si>
  <si>
    <t xml:space="preserve">          (Soles por tonelada)</t>
    <phoneticPr fontId="24" type="noConversion"/>
  </si>
  <si>
    <t>Coronel Portillo</t>
  </si>
  <si>
    <t>C.100  PERÚ: PRECIO ALQUILER DE TRACTOR AGRÍCOLA POR REGIÓN SEGÚN MES, ENERO 2018 - FEBRERO 2020</t>
  </si>
  <si>
    <t>S/ x kg</t>
    <phoneticPr fontId="19" type="noConversion"/>
  </si>
  <si>
    <t>Arequipa/Santa Rita</t>
  </si>
  <si>
    <t>INIA 437 Roja del Norte</t>
  </si>
  <si>
    <t>Canario 2000</t>
  </si>
  <si>
    <t xml:space="preserve">INIA 432 - Vaina  Verde </t>
    <phoneticPr fontId="19" type="noConversion"/>
  </si>
  <si>
    <t>Moquegua/Moquegua</t>
    <phoneticPr fontId="19" type="noConversion"/>
  </si>
  <si>
    <t>continúa C-103</t>
    <phoneticPr fontId="19" type="noConversion"/>
  </si>
  <si>
    <t>Densidad de siembra1 (kg/ha)</t>
    <phoneticPr fontId="19" type="noConversion"/>
  </si>
  <si>
    <t xml:space="preserve">C.104  PERÚ: DISPONIBILIDAD DE SEMILLA MEJORADA EN ESTACIONES  EXPERIMENTALES AGRARIAS POR </t>
  </si>
  <si>
    <t>Región/Ciudad</t>
    <phoneticPr fontId="19" type="noConversion"/>
  </si>
  <si>
    <t xml:space="preserve">Precio                    S/ x plantón </t>
    <phoneticPr fontId="3" type="noConversion"/>
  </si>
  <si>
    <t>Piura/El Chira</t>
    <phoneticPr fontId="0" type="noConversion"/>
  </si>
  <si>
    <t xml:space="preserve">C.105  PERÚ: DISPONIBILIDAD Y PRECIO DE VENTA DE PLANTONES EN ESTACIONES AGRARIAS  POR REGIÓN </t>
  </si>
  <si>
    <t>C.106  PERÚ: DISPONIBILIDAD Y PRECIO DE VENTA DE REPRODUCTORES EN ESTACIONES EXPERIMENTALES AGRARIAS</t>
  </si>
  <si>
    <t xml:space="preserve">            POR REGIÓN SEGÚN RAZA O LÍNEA, 28 DE FEBRERO 2020</t>
  </si>
  <si>
    <t xml:space="preserve">          SEGÚN ESPECIE, 28 DE FEBRERO 2020</t>
  </si>
  <si>
    <t xml:space="preserve">          PRODUCTO, 28 FEBRERO 2020</t>
  </si>
  <si>
    <t xml:space="preserve">            EXPERIMENTALES AGRARIAS POR REGIÓN SEGÚN CATEGORÍA, 28 DE FEBRERO 2020</t>
  </si>
  <si>
    <t>Capirona INIA</t>
  </si>
  <si>
    <t>Perú: Producción de guano de isla, según mes, Enero 2015 - Febrero 2020 (Tonelada)</t>
  </si>
  <si>
    <t>San Martín/El Porvenir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</si>
</sst>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4" formatCode="_ &quot;S/.&quot;\ * #,##0.00_ ;_ &quot;S/.&quot;\ * \-#,##0.00_ ;_ &quot;S/.&quot;\ * &quot;-&quot;??_ ;_ @_ "/>
    <numFmt numFmtId="43" formatCode="_ * #,##0.00_ ;_ * \-#,##0.00_ ;_ * &quot;-&quot;??_ ;_ @_ "/>
    <numFmt numFmtId="164" formatCode="_([$€-2]\ * #,##0.00_);_([$€-2]\ * \(#,##0.00\);_([$€-2]\ * &quot;-&quot;??_)"/>
    <numFmt numFmtId="165" formatCode="General_)"/>
    <numFmt numFmtId="166" formatCode="0_)"/>
    <numFmt numFmtId="167" formatCode="#,##0&quot;Pts&quot;_);\(#,##0&quot;Pts&quot;\)"/>
    <numFmt numFmtId="168" formatCode="0.000000_)"/>
    <numFmt numFmtId="169" formatCode="#,##0.00\ ;&quot; (&quot;#,##0.00\);&quot; -&quot;#\ ;@\ "/>
    <numFmt numFmtId="170" formatCode="#,##0.00____"/>
    <numFmt numFmtId="171" formatCode="#,##0.00______"/>
    <numFmt numFmtId="172" formatCode="#,##0______"/>
    <numFmt numFmtId="173" formatCode="0________"/>
    <numFmt numFmtId="174" formatCode="#,##0__________"/>
    <numFmt numFmtId="175" formatCode="#,##0________________"/>
    <numFmt numFmtId="176" formatCode="#,##0.00__"/>
    <numFmt numFmtId="177" formatCode="#,##0__"/>
    <numFmt numFmtId="178" formatCode="#\ ##0"/>
    <numFmt numFmtId="179" formatCode="0.0"/>
    <numFmt numFmtId="180" formatCode="0.0____"/>
    <numFmt numFmtId="181" formatCode="#,##0.0____"/>
    <numFmt numFmtId="182" formatCode="0.00____"/>
    <numFmt numFmtId="183" formatCode="0.00__"/>
    <numFmt numFmtId="184" formatCode="0.0______"/>
    <numFmt numFmtId="185" formatCode="0.0__"/>
    <numFmt numFmtId="186" formatCode="#\ ##,000"/>
    <numFmt numFmtId="187" formatCode="#.##0"/>
    <numFmt numFmtId="188" formatCode="#.##00"/>
    <numFmt numFmtId="189" formatCode="#,##0.0______"/>
    <numFmt numFmtId="190" formatCode="_-* #,##0.00\ &quot;Pts&quot;_-;\-* #,##0.00\ &quot;Pts&quot;_-;_-* &quot;-&quot;??\ &quot;Pts&quot;_-;_-@_-"/>
    <numFmt numFmtId="191" formatCode="#,##0______________________"/>
    <numFmt numFmtId="192" formatCode="#\ ##0.00"/>
    <numFmt numFmtId="193" formatCode="#,##0.00;[Red]#,##0.00"/>
    <numFmt numFmtId="194" formatCode="#,##0____"/>
  </numFmts>
  <fonts count="73"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Times"/>
      <family val="1"/>
    </font>
    <font>
      <b/>
      <u/>
      <sz val="8"/>
      <name val="Times"/>
      <family val="1"/>
    </font>
    <font>
      <sz val="8"/>
      <name val="Times"/>
      <family val="1"/>
    </font>
    <font>
      <b/>
      <sz val="8"/>
      <name val="Times"/>
      <family val="1"/>
    </font>
    <font>
      <b/>
      <sz val="9"/>
      <name val="Bookman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Helvetica"/>
      <family val="2"/>
    </font>
    <font>
      <u/>
      <sz val="10"/>
      <color indexed="12"/>
      <name val="Arial"/>
      <family val="2"/>
    </font>
    <font>
      <sz val="10"/>
      <name val="Calibri"/>
      <family val="2"/>
    </font>
    <font>
      <sz val="8"/>
      <name val="Arial Narrow"/>
      <family val="2"/>
    </font>
    <font>
      <b/>
      <sz val="8"/>
      <name val="Arial Narrow"/>
      <family val="2"/>
    </font>
    <font>
      <sz val="6"/>
      <name val="Arial Narrow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8"/>
      <name val="Verdana"/>
      <family val="2"/>
    </font>
    <font>
      <b/>
      <sz val="9"/>
      <name val="Arial Narrow"/>
      <family val="2"/>
    </font>
    <font>
      <sz val="10"/>
      <name val="Arial Narrow"/>
      <family val="2"/>
    </font>
    <font>
      <sz val="6"/>
      <color indexed="8"/>
      <name val="Arial Narrow"/>
      <family val="2"/>
    </font>
    <font>
      <sz val="9"/>
      <name val="Arial Narrow"/>
      <family val="2"/>
    </font>
    <font>
      <b/>
      <sz val="9"/>
      <color indexed="8"/>
      <name val="Arial Narrow"/>
      <family val="2"/>
    </font>
    <font>
      <sz val="8"/>
      <name val="Times New Roman"/>
      <family val="1"/>
      <charset val="204"/>
    </font>
    <font>
      <sz val="18"/>
      <color indexed="57"/>
      <name val="Cambria"/>
      <family val="2"/>
    </font>
    <font>
      <b/>
      <sz val="15"/>
      <color indexed="57"/>
      <name val="Calibri"/>
      <family val="2"/>
    </font>
    <font>
      <b/>
      <sz val="13"/>
      <color indexed="57"/>
      <name val="Calibri"/>
      <family val="2"/>
    </font>
    <font>
      <b/>
      <sz val="11"/>
      <color indexed="57"/>
      <name val="Calibri"/>
      <family val="2"/>
    </font>
    <font>
      <sz val="11"/>
      <color indexed="17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6"/>
      <color indexed="10"/>
      <name val="Arial Narrow"/>
      <family val="2"/>
    </font>
    <font>
      <sz val="10"/>
      <name val="Times"/>
      <family val="1"/>
    </font>
    <font>
      <b/>
      <sz val="10"/>
      <name val="Arial"/>
      <family val="2"/>
    </font>
    <font>
      <sz val="6"/>
      <name val="Calibri"/>
      <family val="2"/>
    </font>
    <font>
      <sz val="6"/>
      <color indexed="8"/>
      <name val="Calibri"/>
      <family val="2"/>
    </font>
    <font>
      <b/>
      <sz val="9"/>
      <name val="Calibri"/>
      <family val="2"/>
    </font>
    <font>
      <b/>
      <sz val="9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color indexed="58"/>
      <name val="Arial Narrow"/>
      <family val="2"/>
    </font>
    <font>
      <b/>
      <sz val="9"/>
      <color indexed="10"/>
      <name val="Arial Narrow"/>
      <family val="2"/>
    </font>
    <font>
      <b/>
      <sz val="8"/>
      <color indexed="58"/>
      <name val="Arial Narrow"/>
      <family val="2"/>
    </font>
    <font>
      <b/>
      <sz val="10"/>
      <name val="Arial Narrow"/>
      <family val="2"/>
    </font>
    <font>
      <sz val="7"/>
      <name val="Arial Narrow"/>
      <family val="2"/>
    </font>
    <font>
      <sz val="11"/>
      <color indexed="17"/>
      <name val="Calibri"/>
      <family val="2"/>
    </font>
    <font>
      <sz val="8"/>
      <color rgb="FFFF0000"/>
      <name val="Arial Narrow"/>
      <family val="2"/>
    </font>
    <font>
      <b/>
      <sz val="8"/>
      <name val="Calibri"/>
      <family val="2"/>
    </font>
    <font>
      <sz val="8"/>
      <name val="Arial Narrow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theme="1"/>
      <name val="Arial Narrow"/>
      <family val="2"/>
    </font>
    <font>
      <sz val="9"/>
      <name val="Arial"/>
      <family val="2"/>
    </font>
    <font>
      <sz val="9"/>
      <name val="Calibri"/>
      <family val="2"/>
    </font>
    <font>
      <sz val="8"/>
      <color theme="0"/>
      <name val="Arial Narrow"/>
      <family val="2"/>
    </font>
    <font>
      <sz val="10"/>
      <color theme="0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rial Narrow"/>
      <family val="2"/>
    </font>
    <font>
      <b/>
      <sz val="10"/>
      <color theme="0"/>
      <name val="Calibri"/>
      <family val="2"/>
      <scheme val="minor"/>
    </font>
    <font>
      <b/>
      <sz val="10"/>
      <color theme="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9"/>
      </patternFill>
    </fill>
    <fill>
      <patternFill patternType="solid">
        <fgColor indexed="41"/>
      </patternFill>
    </fill>
    <fill>
      <patternFill patternType="solid">
        <fgColor indexed="48"/>
      </patternFill>
    </fill>
    <fill>
      <patternFill patternType="solid">
        <fgColor indexed="24"/>
      </patternFill>
    </fill>
    <fill>
      <patternFill patternType="solid">
        <fgColor indexed="44"/>
      </patternFill>
    </fill>
    <fill>
      <patternFill patternType="solid">
        <fgColor indexed="57"/>
      </patternFill>
    </fill>
    <fill>
      <patternFill patternType="solid">
        <fgColor indexed="40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1"/>
      </patternFill>
    </fill>
    <fill>
      <patternFill patternType="solid">
        <fgColor indexed="19"/>
      </patternFill>
    </fill>
    <fill>
      <patternFill patternType="solid">
        <fgColor indexed="21"/>
      </patternFill>
    </fill>
    <fill>
      <patternFill patternType="solid">
        <fgColor indexed="62"/>
      </patternFill>
    </fill>
    <fill>
      <patternFill patternType="solid">
        <fgColor indexed="15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8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1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57"/>
      </bottom>
      <diagonal/>
    </border>
    <border>
      <left/>
      <right/>
      <top style="thin">
        <color indexed="11"/>
      </top>
      <bottom style="double">
        <color indexed="1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7">
    <xf numFmtId="0" fontId="0" fillId="0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13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30" fillId="7" borderId="0" applyNumberFormat="0" applyBorder="0" applyAlignment="0" applyProtection="0"/>
    <xf numFmtId="0" fontId="57" fillId="14" borderId="0" applyNumberFormat="0" applyBorder="0" applyAlignment="0" applyProtection="0"/>
    <xf numFmtId="0" fontId="35" fillId="15" borderId="17" applyNumberFormat="0" applyAlignment="0" applyProtection="0"/>
    <xf numFmtId="0" fontId="37" fillId="16" borderId="18" applyNumberFormat="0" applyAlignment="0" applyProtection="0"/>
    <xf numFmtId="0" fontId="36" fillId="0" borderId="19" applyNumberFormat="0" applyFill="0" applyAlignment="0" applyProtection="0"/>
    <xf numFmtId="165" fontId="5" fillId="0" borderId="0"/>
    <xf numFmtId="165" fontId="6" fillId="0" borderId="0"/>
    <xf numFmtId="0" fontId="27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33" fillId="22" borderId="17" applyNumberFormat="0" applyAlignment="0" applyProtection="0"/>
    <xf numFmtId="164" fontId="2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31" fillId="23" borderId="0" applyNumberFormat="0" applyBorder="0" applyAlignment="0" applyProtection="0"/>
    <xf numFmtId="169" fontId="10" fillId="0" borderId="0" applyFill="0" applyBorder="0" applyAlignment="0" applyProtection="0"/>
    <xf numFmtId="169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ill="0" applyBorder="0" applyAlignment="0" applyProtection="0"/>
    <xf numFmtId="44" fontId="2" fillId="0" borderId="0" applyFill="0" applyBorder="0" applyAlignment="0" applyProtection="0"/>
    <xf numFmtId="190" fontId="2" fillId="0" borderId="0" applyFont="0" applyFill="0" applyBorder="0" applyAlignment="0" applyProtection="0"/>
    <xf numFmtId="0" fontId="32" fillId="24" borderId="0" applyNumberFormat="0" applyBorder="0" applyAlignment="0" applyProtection="0"/>
    <xf numFmtId="0" fontId="9" fillId="0" borderId="0"/>
    <xf numFmtId="0" fontId="10" fillId="0" borderId="0"/>
    <xf numFmtId="0" fontId="2" fillId="0" borderId="0"/>
    <xf numFmtId="0" fontId="2" fillId="0" borderId="0"/>
    <xf numFmtId="0" fontId="49" fillId="0" borderId="0"/>
    <xf numFmtId="165" fontId="6" fillId="0" borderId="0"/>
    <xf numFmtId="0" fontId="25" fillId="0" borderId="0"/>
    <xf numFmtId="166" fontId="11" fillId="0" borderId="0"/>
    <xf numFmtId="37" fontId="43" fillId="0" borderId="0"/>
    <xf numFmtId="0" fontId="2" fillId="25" borderId="21" applyNumberFormat="0" applyFont="0" applyAlignment="0" applyProtection="0"/>
    <xf numFmtId="165" fontId="4" fillId="0" borderId="0"/>
    <xf numFmtId="165" fontId="7" fillId="26" borderId="0"/>
    <xf numFmtId="165" fontId="7" fillId="26" borderId="0"/>
    <xf numFmtId="0" fontId="34" fillId="15" borderId="22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5" fontId="8" fillId="0" borderId="0"/>
    <xf numFmtId="165" fontId="7" fillId="0" borderId="0"/>
    <xf numFmtId="0" fontId="28" fillId="0" borderId="23" applyNumberFormat="0" applyFill="0" applyAlignment="0" applyProtection="0"/>
    <xf numFmtId="0" fontId="29" fillId="0" borderId="24" applyNumberFormat="0" applyFill="0" applyAlignment="0" applyProtection="0"/>
    <xf numFmtId="0" fontId="40" fillId="0" borderId="25" applyNumberFormat="0" applyFill="0" applyAlignment="0" applyProtection="0"/>
  </cellStyleXfs>
  <cellXfs count="706">
    <xf numFmtId="0" fontId="0" fillId="0" borderId="0" xfId="0"/>
    <xf numFmtId="3" fontId="14" fillId="2" borderId="0" xfId="47" applyNumberFormat="1" applyFont="1" applyFill="1" applyBorder="1" applyAlignment="1">
      <alignment vertical="center"/>
    </xf>
    <xf numFmtId="0" fontId="14" fillId="2" borderId="7" xfId="47" applyFont="1" applyFill="1" applyBorder="1" applyAlignment="1">
      <alignment vertical="center"/>
    </xf>
    <xf numFmtId="3" fontId="14" fillId="0" borderId="0" xfId="47" applyNumberFormat="1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21" fillId="0" borderId="0" xfId="0" applyFont="1"/>
    <xf numFmtId="0" fontId="16" fillId="0" borderId="0" xfId="0" applyFont="1"/>
    <xf numFmtId="0" fontId="23" fillId="0" borderId="0" xfId="47" applyFont="1" applyFill="1" applyAlignment="1">
      <alignment vertical="center"/>
    </xf>
    <xf numFmtId="0" fontId="17" fillId="2" borderId="7" xfId="47" applyFont="1" applyFill="1" applyBorder="1" applyAlignment="1">
      <alignment vertical="center"/>
    </xf>
    <xf numFmtId="0" fontId="17" fillId="2" borderId="3" xfId="47" applyFont="1" applyFill="1" applyBorder="1" applyAlignment="1">
      <alignment vertical="center"/>
    </xf>
    <xf numFmtId="0" fontId="17" fillId="2" borderId="0" xfId="47" applyFont="1" applyFill="1" applyBorder="1" applyAlignment="1">
      <alignment vertical="center"/>
    </xf>
    <xf numFmtId="0" fontId="20" fillId="0" borderId="0" xfId="47" applyFont="1" applyAlignment="1">
      <alignment vertical="center"/>
    </xf>
    <xf numFmtId="3" fontId="16" fillId="2" borderId="0" xfId="47" applyNumberFormat="1" applyFont="1" applyFill="1" applyBorder="1" applyAlignment="1">
      <alignment vertical="center"/>
    </xf>
    <xf numFmtId="3" fontId="16" fillId="2" borderId="0" xfId="47" applyNumberFormat="1" applyFont="1" applyFill="1" applyBorder="1" applyAlignment="1" applyProtection="1">
      <alignment horizontal="right" vertical="center"/>
    </xf>
    <xf numFmtId="0" fontId="16" fillId="0" borderId="0" xfId="47" applyFont="1" applyAlignment="1">
      <alignment vertical="center"/>
    </xf>
    <xf numFmtId="0" fontId="20" fillId="2" borderId="0" xfId="0" applyFont="1" applyFill="1" applyAlignment="1">
      <alignment vertical="center"/>
    </xf>
    <xf numFmtId="0" fontId="20" fillId="2" borderId="0" xfId="0" applyFont="1" applyFill="1" applyAlignment="1">
      <alignment horizontal="center" vertical="center"/>
    </xf>
    <xf numFmtId="0" fontId="15" fillId="3" borderId="6" xfId="47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5" fillId="3" borderId="6" xfId="47" applyFont="1" applyFill="1" applyBorder="1" applyAlignment="1">
      <alignment horizontal="center" vertical="center" wrapText="1"/>
    </xf>
    <xf numFmtId="170" fontId="17" fillId="2" borderId="7" xfId="47" applyNumberFormat="1" applyFont="1" applyFill="1" applyBorder="1" applyAlignment="1">
      <alignment vertical="center"/>
    </xf>
    <xf numFmtId="170" fontId="17" fillId="2" borderId="3" xfId="47" applyNumberFormat="1" applyFont="1" applyFill="1" applyBorder="1" applyAlignment="1">
      <alignment vertical="center"/>
    </xf>
    <xf numFmtId="170" fontId="17" fillId="2" borderId="0" xfId="47" applyNumberFormat="1" applyFont="1" applyFill="1" applyBorder="1" applyAlignment="1">
      <alignment vertical="center"/>
    </xf>
    <xf numFmtId="168" fontId="15" fillId="3" borderId="6" xfId="47" applyNumberFormat="1" applyFont="1" applyFill="1" applyBorder="1" applyAlignment="1" applyProtection="1">
      <alignment horizontal="center" vertical="center"/>
    </xf>
    <xf numFmtId="3" fontId="15" fillId="3" borderId="6" xfId="47" applyNumberFormat="1" applyFont="1" applyFill="1" applyBorder="1" applyAlignment="1" applyProtection="1">
      <alignment horizontal="center" vertical="center" wrapText="1"/>
    </xf>
    <xf numFmtId="0" fontId="17" fillId="2" borderId="11" xfId="47" applyFont="1" applyFill="1" applyBorder="1" applyAlignment="1">
      <alignment vertical="center"/>
    </xf>
    <xf numFmtId="170" fontId="17" fillId="2" borderId="11" xfId="47" applyNumberFormat="1" applyFont="1" applyFill="1" applyBorder="1" applyAlignment="1">
      <alignment vertical="center"/>
    </xf>
    <xf numFmtId="173" fontId="17" fillId="2" borderId="7" xfId="47" applyNumberFormat="1" applyFont="1" applyFill="1" applyBorder="1" applyAlignment="1">
      <alignment vertical="center"/>
    </xf>
    <xf numFmtId="173" fontId="17" fillId="2" borderId="3" xfId="47" applyNumberFormat="1" applyFont="1" applyFill="1" applyBorder="1" applyAlignment="1">
      <alignment vertical="center"/>
    </xf>
    <xf numFmtId="173" fontId="17" fillId="2" borderId="0" xfId="47" applyNumberFormat="1" applyFont="1" applyFill="1" applyBorder="1" applyAlignment="1">
      <alignment vertical="center"/>
    </xf>
    <xf numFmtId="173" fontId="17" fillId="2" borderId="11" xfId="47" applyNumberFormat="1" applyFont="1" applyFill="1" applyBorder="1" applyAlignment="1">
      <alignment vertical="center"/>
    </xf>
    <xf numFmtId="0" fontId="21" fillId="2" borderId="0" xfId="0" applyFont="1" applyFill="1"/>
    <xf numFmtId="0" fontId="16" fillId="0" borderId="0" xfId="47" applyFont="1"/>
    <xf numFmtId="0" fontId="0" fillId="0" borderId="0" xfId="0" applyFont="1"/>
    <xf numFmtId="0" fontId="15" fillId="0" borderId="0" xfId="0" applyFont="1" applyBorder="1" applyAlignment="1">
      <alignment horizontal="center"/>
    </xf>
    <xf numFmtId="0" fontId="14" fillId="0" borderId="0" xfId="0" applyFont="1" applyBorder="1"/>
    <xf numFmtId="0" fontId="22" fillId="0" borderId="0" xfId="0" applyFont="1" applyFill="1" applyAlignment="1">
      <alignment horizontal="left"/>
    </xf>
    <xf numFmtId="176" fontId="23" fillId="2" borderId="0" xfId="0" applyNumberFormat="1" applyFont="1" applyFill="1"/>
    <xf numFmtId="176" fontId="21" fillId="0" borderId="0" xfId="0" applyNumberFormat="1" applyFont="1"/>
    <xf numFmtId="0" fontId="21" fillId="0" borderId="0" xfId="0" applyFont="1" applyAlignment="1">
      <alignment horizontal="left"/>
    </xf>
    <xf numFmtId="0" fontId="42" fillId="0" borderId="0" xfId="0" applyFont="1" applyFill="1" applyBorder="1"/>
    <xf numFmtId="0" fontId="20" fillId="2" borderId="0" xfId="0" applyFont="1" applyFill="1" applyBorder="1" applyAlignment="1"/>
    <xf numFmtId="37" fontId="16" fillId="2" borderId="0" xfId="53" applyFont="1" applyFill="1" applyAlignment="1">
      <alignment vertical="center"/>
    </xf>
    <xf numFmtId="0" fontId="16" fillId="2" borderId="0" xfId="47" applyFont="1" applyFill="1" applyAlignment="1">
      <alignment vertical="center"/>
    </xf>
    <xf numFmtId="0" fontId="16" fillId="2" borderId="0" xfId="47" applyFont="1" applyFill="1" applyBorder="1" applyAlignment="1">
      <alignment vertical="center"/>
    </xf>
    <xf numFmtId="177" fontId="14" fillId="2" borderId="3" xfId="47" applyNumberFormat="1" applyFont="1" applyFill="1" applyBorder="1" applyAlignment="1">
      <alignment horizontal="right" vertical="center"/>
    </xf>
    <xf numFmtId="177" fontId="14" fillId="0" borderId="3" xfId="0" applyNumberFormat="1" applyFont="1" applyBorder="1" applyAlignment="1">
      <alignment horizontal="right" vertical="center"/>
    </xf>
    <xf numFmtId="177" fontId="14" fillId="0" borderId="3" xfId="47" applyNumberFormat="1" applyFont="1" applyBorder="1" applyAlignment="1">
      <alignment vertical="center"/>
    </xf>
    <xf numFmtId="0" fontId="14" fillId="2" borderId="3" xfId="47" applyFont="1" applyFill="1" applyBorder="1" applyAlignment="1">
      <alignment horizontal="center" vertical="center"/>
    </xf>
    <xf numFmtId="177" fontId="14" fillId="2" borderId="0" xfId="47" applyNumberFormat="1" applyFont="1" applyFill="1" applyBorder="1" applyAlignment="1">
      <alignment horizontal="right" vertical="center"/>
    </xf>
    <xf numFmtId="177" fontId="14" fillId="0" borderId="0" xfId="0" applyNumberFormat="1" applyFont="1" applyBorder="1" applyAlignment="1">
      <alignment horizontal="right" vertical="center"/>
    </xf>
    <xf numFmtId="177" fontId="14" fillId="0" borderId="0" xfId="47" applyNumberFormat="1" applyFont="1" applyBorder="1" applyAlignment="1">
      <alignment vertical="center"/>
    </xf>
    <xf numFmtId="177" fontId="15" fillId="5" borderId="0" xfId="0" applyNumberFormat="1" applyFont="1" applyFill="1" applyBorder="1" applyAlignment="1">
      <alignment vertical="center"/>
    </xf>
    <xf numFmtId="0" fontId="14" fillId="2" borderId="0" xfId="47" applyFont="1" applyFill="1" applyBorder="1" applyAlignment="1">
      <alignment horizontal="center" vertical="center"/>
    </xf>
    <xf numFmtId="177" fontId="14" fillId="2" borderId="0" xfId="0" applyNumberFormat="1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center" vertical="center"/>
    </xf>
    <xf numFmtId="0" fontId="44" fillId="0" borderId="0" xfId="0" applyFont="1"/>
    <xf numFmtId="165" fontId="15" fillId="3" borderId="6" xfId="47" applyNumberFormat="1" applyFont="1" applyFill="1" applyBorder="1" applyAlignment="1" applyProtection="1">
      <alignment horizontal="center" vertical="center"/>
    </xf>
    <xf numFmtId="37" fontId="15" fillId="2" borderId="0" xfId="53" applyFont="1" applyFill="1" applyAlignment="1">
      <alignment vertical="center"/>
    </xf>
    <xf numFmtId="0" fontId="18" fillId="2" borderId="0" xfId="47" applyFont="1" applyFill="1" applyAlignment="1">
      <alignment vertical="center"/>
    </xf>
    <xf numFmtId="0" fontId="47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left"/>
    </xf>
    <xf numFmtId="0" fontId="23" fillId="2" borderId="0" xfId="0" applyFont="1" applyFill="1"/>
    <xf numFmtId="0" fontId="20" fillId="2" borderId="0" xfId="47" applyFont="1" applyFill="1" applyBorder="1" applyAlignment="1">
      <alignment vertical="center"/>
    </xf>
    <xf numFmtId="0" fontId="20" fillId="2" borderId="0" xfId="47" applyFont="1" applyFill="1" applyBorder="1" applyAlignment="1"/>
    <xf numFmtId="2" fontId="15" fillId="3" borderId="6" xfId="47" applyNumberFormat="1" applyFont="1" applyFill="1" applyBorder="1" applyAlignment="1">
      <alignment horizontal="center" vertical="center"/>
    </xf>
    <xf numFmtId="1" fontId="15" fillId="3" borderId="6" xfId="47" applyNumberFormat="1" applyFont="1" applyFill="1" applyBorder="1" applyAlignment="1">
      <alignment horizontal="center" vertical="center"/>
    </xf>
    <xf numFmtId="2" fontId="20" fillId="0" borderId="0" xfId="47" applyNumberFormat="1" applyFont="1" applyFill="1"/>
    <xf numFmtId="1" fontId="20" fillId="0" borderId="0" xfId="47" applyNumberFormat="1" applyFont="1" applyFill="1"/>
    <xf numFmtId="0" fontId="20" fillId="0" borderId="0" xfId="47" applyFont="1" applyFill="1"/>
    <xf numFmtId="2" fontId="20" fillId="0" borderId="0" xfId="47" applyNumberFormat="1" applyFont="1" applyFill="1" applyAlignment="1">
      <alignment wrapText="1"/>
    </xf>
    <xf numFmtId="1" fontId="20" fillId="0" borderId="0" xfId="47" applyNumberFormat="1" applyFont="1" applyFill="1" applyAlignment="1">
      <alignment wrapText="1"/>
    </xf>
    <xf numFmtId="0" fontId="20" fillId="0" borderId="0" xfId="47" applyFont="1" applyFill="1" applyAlignment="1">
      <alignment wrapText="1"/>
    </xf>
    <xf numFmtId="0" fontId="20" fillId="0" borderId="0" xfId="47" applyFont="1" applyFill="1" applyBorder="1" applyAlignment="1"/>
    <xf numFmtId="2" fontId="20" fillId="0" borderId="0" xfId="47" applyNumberFormat="1" applyFont="1" applyFill="1" applyAlignment="1"/>
    <xf numFmtId="1" fontId="20" fillId="0" borderId="0" xfId="47" applyNumberFormat="1" applyFont="1" applyFill="1" applyAlignment="1"/>
    <xf numFmtId="0" fontId="20" fillId="0" borderId="0" xfId="47" applyFont="1" applyFill="1" applyAlignment="1"/>
    <xf numFmtId="0" fontId="23" fillId="0" borderId="0" xfId="0" applyFont="1" applyBorder="1"/>
    <xf numFmtId="0" fontId="0" fillId="0" borderId="0" xfId="0" applyBorder="1"/>
    <xf numFmtId="0" fontId="14" fillId="0" borderId="1" xfId="0" applyFont="1" applyBorder="1"/>
    <xf numFmtId="0" fontId="13" fillId="0" borderId="3" xfId="0" applyFont="1" applyBorder="1"/>
    <xf numFmtId="0" fontId="50" fillId="0" borderId="0" xfId="0" applyFont="1" applyBorder="1"/>
    <xf numFmtId="0" fontId="50" fillId="0" borderId="0" xfId="0" applyFont="1"/>
    <xf numFmtId="0" fontId="51" fillId="0" borderId="4" xfId="36" applyFont="1" applyBorder="1" applyAlignment="1" applyProtection="1"/>
    <xf numFmtId="0" fontId="51" fillId="0" borderId="0" xfId="36" applyFont="1" applyBorder="1" applyAlignment="1" applyProtection="1"/>
    <xf numFmtId="0" fontId="21" fillId="0" borderId="0" xfId="0" applyFont="1" applyBorder="1"/>
    <xf numFmtId="2" fontId="52" fillId="0" borderId="0" xfId="49" applyNumberFormat="1" applyFont="1" applyBorder="1" applyAlignment="1">
      <alignment horizontal="right"/>
    </xf>
    <xf numFmtId="179" fontId="17" fillId="0" borderId="0" xfId="50" applyNumberFormat="1" applyFont="1" applyBorder="1" applyAlignment="1" applyProtection="1">
      <alignment horizontal="right" vertical="center"/>
    </xf>
    <xf numFmtId="176" fontId="14" fillId="2" borderId="0" xfId="0" applyNumberFormat="1" applyFont="1" applyFill="1" applyBorder="1" applyAlignment="1">
      <alignment horizontal="right" vertical="center"/>
    </xf>
    <xf numFmtId="176" fontId="15" fillId="2" borderId="0" xfId="0" applyNumberFormat="1" applyFont="1" applyFill="1" applyBorder="1" applyAlignment="1">
      <alignment horizontal="center" vertical="center"/>
    </xf>
    <xf numFmtId="182" fontId="52" fillId="0" borderId="0" xfId="49" applyNumberFormat="1" applyFont="1" applyBorder="1" applyAlignment="1">
      <alignment horizontal="right"/>
    </xf>
    <xf numFmtId="1" fontId="53" fillId="0" borderId="0" xfId="49" applyNumberFormat="1" applyFont="1" applyBorder="1" applyAlignment="1">
      <alignment vertical="center"/>
    </xf>
    <xf numFmtId="0" fontId="21" fillId="0" borderId="0" xfId="49" applyFont="1"/>
    <xf numFmtId="174" fontId="14" fillId="2" borderId="0" xfId="47" applyNumberFormat="1" applyFont="1" applyFill="1" applyBorder="1" applyAlignment="1">
      <alignment horizontal="right"/>
    </xf>
    <xf numFmtId="0" fontId="17" fillId="2" borderId="7" xfId="47" applyFont="1" applyFill="1" applyBorder="1" applyAlignment="1">
      <alignment horizontal="left" vertical="center"/>
    </xf>
    <xf numFmtId="0" fontId="17" fillId="0" borderId="0" xfId="47" applyFont="1" applyFill="1" applyBorder="1" applyAlignment="1">
      <alignment horizontal="left" vertical="center"/>
    </xf>
    <xf numFmtId="0" fontId="17" fillId="2" borderId="0" xfId="47" applyFont="1" applyFill="1" applyBorder="1" applyAlignment="1">
      <alignment horizontal="left" vertical="center"/>
    </xf>
    <xf numFmtId="0" fontId="17" fillId="2" borderId="3" xfId="47" applyFont="1" applyFill="1" applyBorder="1" applyAlignment="1">
      <alignment horizontal="left" vertical="center"/>
    </xf>
    <xf numFmtId="0" fontId="17" fillId="2" borderId="11" xfId="47" applyFont="1" applyFill="1" applyBorder="1" applyAlignment="1">
      <alignment horizontal="left" vertical="center"/>
    </xf>
    <xf numFmtId="0" fontId="45" fillId="2" borderId="8" xfId="0" applyFont="1" applyFill="1" applyBorder="1" applyAlignment="1">
      <alignment horizontal="left"/>
    </xf>
    <xf numFmtId="0" fontId="15" fillId="6" borderId="0" xfId="0" applyFont="1" applyFill="1" applyBorder="1" applyAlignment="1"/>
    <xf numFmtId="0" fontId="23" fillId="0" borderId="0" xfId="49" applyFont="1"/>
    <xf numFmtId="0" fontId="15" fillId="0" borderId="0" xfId="49" applyFont="1"/>
    <xf numFmtId="0" fontId="14" fillId="0" borderId="0" xfId="49" applyFont="1"/>
    <xf numFmtId="1" fontId="16" fillId="0" borderId="0" xfId="49" applyNumberFormat="1" applyFont="1"/>
    <xf numFmtId="0" fontId="16" fillId="0" borderId="0" xfId="49" applyFont="1"/>
    <xf numFmtId="0" fontId="15" fillId="0" borderId="0" xfId="47" applyFont="1" applyFill="1" applyBorder="1" applyAlignment="1">
      <alignment horizontal="right" vertical="center"/>
    </xf>
    <xf numFmtId="182" fontId="16" fillId="0" borderId="0" xfId="49" applyNumberFormat="1" applyFont="1"/>
    <xf numFmtId="0" fontId="20" fillId="0" borderId="0" xfId="49" applyFont="1" applyBorder="1" applyAlignment="1">
      <alignment vertical="center"/>
    </xf>
    <xf numFmtId="2" fontId="14" fillId="0" borderId="0" xfId="49" applyNumberFormat="1" applyFont="1" applyBorder="1" applyAlignment="1">
      <alignment horizontal="right" vertical="center"/>
    </xf>
    <xf numFmtId="1" fontId="14" fillId="0" borderId="0" xfId="49" applyNumberFormat="1" applyFont="1" applyBorder="1" applyAlignment="1">
      <alignment vertical="center"/>
    </xf>
    <xf numFmtId="179" fontId="14" fillId="0" borderId="0" xfId="49" applyNumberFormat="1" applyFont="1" applyBorder="1" applyAlignment="1">
      <alignment vertical="center"/>
    </xf>
    <xf numFmtId="0" fontId="14" fillId="0" borderId="0" xfId="49" applyFont="1" applyAlignment="1">
      <alignment vertical="center"/>
    </xf>
    <xf numFmtId="1" fontId="20" fillId="0" borderId="0" xfId="49" applyNumberFormat="1" applyFont="1" applyBorder="1" applyAlignment="1">
      <alignment vertical="center"/>
    </xf>
    <xf numFmtId="0" fontId="15" fillId="0" borderId="0" xfId="49" applyFont="1" applyFill="1" applyBorder="1" applyAlignment="1">
      <alignment horizontal="left"/>
    </xf>
    <xf numFmtId="2" fontId="14" fillId="0" borderId="0" xfId="49" applyNumberFormat="1" applyFont="1" applyBorder="1" applyAlignment="1">
      <alignment vertical="center"/>
    </xf>
    <xf numFmtId="179" fontId="14" fillId="0" borderId="0" xfId="40" applyNumberFormat="1" applyFont="1" applyBorder="1" applyAlignment="1">
      <alignment horizontal="right"/>
    </xf>
    <xf numFmtId="0" fontId="14" fillId="0" borderId="0" xfId="49" applyFont="1" applyBorder="1" applyAlignment="1">
      <alignment vertical="center"/>
    </xf>
    <xf numFmtId="0" fontId="45" fillId="0" borderId="0" xfId="0" applyFont="1"/>
    <xf numFmtId="0" fontId="14" fillId="0" borderId="0" xfId="47" applyFont="1" applyFill="1" applyBorder="1" applyAlignment="1">
      <alignment vertical="center"/>
    </xf>
    <xf numFmtId="0" fontId="14" fillId="0" borderId="3" xfId="47" applyFont="1" applyBorder="1" applyAlignment="1">
      <alignment vertical="center"/>
    </xf>
    <xf numFmtId="0" fontId="14" fillId="0" borderId="3" xfId="47" applyFont="1" applyFill="1" applyBorder="1" applyAlignment="1">
      <alignment horizontal="left" vertical="center" wrapText="1"/>
    </xf>
    <xf numFmtId="0" fontId="14" fillId="2" borderId="0" xfId="47" applyFont="1" applyFill="1" applyBorder="1" applyAlignment="1">
      <alignment horizontal="left" vertical="center"/>
    </xf>
    <xf numFmtId="0" fontId="14" fillId="0" borderId="0" xfId="49" applyFont="1" applyFill="1" applyBorder="1" applyAlignment="1">
      <alignment horizontal="left" indent="1"/>
    </xf>
    <xf numFmtId="181" fontId="14" fillId="2" borderId="0" xfId="40" applyNumberFormat="1" applyFont="1" applyFill="1" applyBorder="1" applyAlignment="1">
      <alignment horizontal="right"/>
    </xf>
    <xf numFmtId="182" fontId="14" fillId="0" borderId="0" xfId="49" applyNumberFormat="1" applyFont="1" applyAlignment="1">
      <alignment horizontal="right" vertical="center"/>
    </xf>
    <xf numFmtId="181" fontId="14" fillId="0" borderId="0" xfId="40" applyNumberFormat="1" applyFont="1" applyBorder="1" applyAlignment="1">
      <alignment horizontal="right"/>
    </xf>
    <xf numFmtId="166" fontId="16" fillId="0" borderId="0" xfId="52" applyFont="1" applyAlignment="1">
      <alignment horizontal="left" vertical="center"/>
    </xf>
    <xf numFmtId="0" fontId="23" fillId="2" borderId="0" xfId="47" applyFont="1" applyFill="1"/>
    <xf numFmtId="0" fontId="14" fillId="2" borderId="3" xfId="0" applyFont="1" applyFill="1" applyBorder="1" applyAlignment="1">
      <alignment horizontal="left" indent="1"/>
    </xf>
    <xf numFmtId="176" fontId="14" fillId="2" borderId="3" xfId="0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/>
    </xf>
    <xf numFmtId="1" fontId="14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" fontId="14" fillId="2" borderId="0" xfId="0" applyNumberFormat="1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6" fillId="0" borderId="7" xfId="0" applyFont="1" applyBorder="1"/>
    <xf numFmtId="0" fontId="16" fillId="0" borderId="7" xfId="0" applyFont="1" applyFill="1" applyBorder="1"/>
    <xf numFmtId="184" fontId="14" fillId="2" borderId="0" xfId="40" applyNumberFormat="1" applyFont="1" applyFill="1" applyBorder="1" applyAlignment="1"/>
    <xf numFmtId="184" fontId="14" fillId="2" borderId="0" xfId="4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183" fontId="14" fillId="6" borderId="0" xfId="0" applyNumberFormat="1" applyFont="1" applyFill="1" applyBorder="1" applyAlignment="1">
      <alignment horizontal="right" vertical="center"/>
    </xf>
    <xf numFmtId="183" fontId="14" fillId="0" borderId="0" xfId="0" applyNumberFormat="1" applyFont="1" applyFill="1" applyAlignment="1">
      <alignment horizontal="right" vertical="center"/>
    </xf>
    <xf numFmtId="183" fontId="14" fillId="0" borderId="0" xfId="0" applyNumberFormat="1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left"/>
    </xf>
    <xf numFmtId="1" fontId="14" fillId="0" borderId="3" xfId="0" applyNumberFormat="1" applyFont="1" applyFill="1" applyBorder="1" applyAlignment="1">
      <alignment horizontal="center" vertical="center"/>
    </xf>
    <xf numFmtId="183" fontId="14" fillId="0" borderId="3" xfId="0" applyNumberFormat="1" applyFont="1" applyFill="1" applyBorder="1" applyAlignment="1">
      <alignment horizontal="right" vertical="center"/>
    </xf>
    <xf numFmtId="183" fontId="14" fillId="6" borderId="3" xfId="0" applyNumberFormat="1" applyFont="1" applyFill="1" applyBorder="1" applyAlignment="1">
      <alignment horizontal="right" vertical="center"/>
    </xf>
    <xf numFmtId="176" fontId="16" fillId="0" borderId="0" xfId="0" applyNumberFormat="1" applyFont="1"/>
    <xf numFmtId="176" fontId="16" fillId="0" borderId="0" xfId="0" applyNumberFormat="1" applyFont="1" applyFill="1" applyBorder="1"/>
    <xf numFmtId="176" fontId="16" fillId="0" borderId="0" xfId="52" applyNumberFormat="1" applyFont="1" applyAlignment="1">
      <alignment horizontal="left" vertical="center"/>
    </xf>
    <xf numFmtId="176" fontId="16" fillId="0" borderId="0" xfId="0" applyNumberFormat="1" applyFont="1" applyFill="1"/>
    <xf numFmtId="176" fontId="14" fillId="6" borderId="0" xfId="0" applyNumberFormat="1" applyFont="1" applyFill="1" applyBorder="1" applyAlignment="1">
      <alignment horizontal="right" vertical="center"/>
    </xf>
    <xf numFmtId="176" fontId="14" fillId="0" borderId="0" xfId="0" applyNumberFormat="1" applyFont="1" applyFill="1" applyAlignment="1">
      <alignment horizontal="right" vertical="center"/>
    </xf>
    <xf numFmtId="176" fontId="14" fillId="0" borderId="0" xfId="0" applyNumberFormat="1" applyFont="1" applyFill="1" applyBorder="1" applyAlignment="1">
      <alignment horizontal="right" vertical="center"/>
    </xf>
    <xf numFmtId="176" fontId="14" fillId="0" borderId="3" xfId="0" applyNumberFormat="1" applyFont="1" applyFill="1" applyBorder="1" applyAlignment="1">
      <alignment horizontal="right" vertical="center"/>
    </xf>
    <xf numFmtId="176" fontId="14" fillId="6" borderId="3" xfId="0" applyNumberFormat="1" applyFont="1" applyFill="1" applyBorder="1" applyAlignment="1">
      <alignment horizontal="right" vertical="center"/>
    </xf>
    <xf numFmtId="178" fontId="23" fillId="2" borderId="0" xfId="0" applyNumberFormat="1" applyFont="1" applyFill="1"/>
    <xf numFmtId="178" fontId="21" fillId="2" borderId="0" xfId="0" applyNumberFormat="1" applyFont="1" applyFill="1"/>
    <xf numFmtId="178" fontId="20" fillId="2" borderId="0" xfId="0" applyNumberFormat="1" applyFont="1" applyFill="1" applyBorder="1" applyAlignment="1">
      <alignment vertical="center"/>
    </xf>
    <xf numFmtId="178" fontId="15" fillId="3" borderId="6" xfId="0" applyNumberFormat="1" applyFont="1" applyFill="1" applyBorder="1" applyAlignment="1">
      <alignment horizontal="center" vertical="center"/>
    </xf>
    <xf numFmtId="178" fontId="15" fillId="2" borderId="0" xfId="0" applyNumberFormat="1" applyFont="1" applyFill="1" applyBorder="1" applyAlignment="1">
      <alignment horizontal="center" vertical="center"/>
    </xf>
    <xf numFmtId="178" fontId="15" fillId="2" borderId="0" xfId="40" applyNumberFormat="1" applyFont="1" applyFill="1" applyBorder="1" applyAlignment="1"/>
    <xf numFmtId="178" fontId="15" fillId="2" borderId="0" xfId="40" applyNumberFormat="1" applyFont="1" applyFill="1" applyBorder="1" applyAlignment="1">
      <alignment horizontal="right"/>
    </xf>
    <xf numFmtId="178" fontId="14" fillId="2" borderId="0" xfId="0" applyNumberFormat="1" applyFont="1" applyFill="1"/>
    <xf numFmtId="186" fontId="14" fillId="2" borderId="0" xfId="0" applyNumberFormat="1" applyFont="1" applyFill="1" applyBorder="1" applyAlignment="1">
      <alignment horizontal="left" indent="1"/>
    </xf>
    <xf numFmtId="186" fontId="14" fillId="2" borderId="0" xfId="0" applyNumberFormat="1" applyFont="1" applyFill="1" applyBorder="1" applyAlignment="1">
      <alignment horizontal="right" vertical="center"/>
    </xf>
    <xf numFmtId="186" fontId="21" fillId="2" borderId="0" xfId="0" applyNumberFormat="1" applyFont="1" applyFill="1"/>
    <xf numFmtId="186" fontId="14" fillId="2" borderId="0" xfId="0" applyNumberFormat="1" applyFont="1" applyFill="1" applyBorder="1" applyAlignment="1">
      <alignment horizontal="center" vertical="center"/>
    </xf>
    <xf numFmtId="186" fontId="22" fillId="0" borderId="0" xfId="0" applyNumberFormat="1" applyFont="1" applyFill="1" applyBorder="1"/>
    <xf numFmtId="186" fontId="16" fillId="0" borderId="0" xfId="0" applyNumberFormat="1" applyFont="1" applyBorder="1"/>
    <xf numFmtId="37" fontId="24" fillId="2" borderId="0" xfId="53" applyNumberFormat="1" applyFont="1" applyFill="1" applyAlignment="1" applyProtection="1">
      <alignment vertical="center"/>
    </xf>
    <xf numFmtId="37" fontId="48" fillId="2" borderId="0" xfId="53" applyNumberFormat="1" applyFont="1" applyFill="1" applyAlignment="1" applyProtection="1">
      <alignment vertical="center"/>
    </xf>
    <xf numFmtId="37" fontId="20" fillId="2" borderId="0" xfId="53" applyNumberFormat="1" applyFont="1" applyFill="1" applyAlignment="1" applyProtection="1">
      <alignment horizontal="left" vertical="center"/>
    </xf>
    <xf numFmtId="37" fontId="24" fillId="2" borderId="0" xfId="53" applyNumberFormat="1" applyFont="1" applyFill="1" applyAlignment="1" applyProtection="1">
      <alignment horizontal="left" vertical="center"/>
    </xf>
    <xf numFmtId="37" fontId="48" fillId="2" borderId="0" xfId="53" applyNumberFormat="1" applyFont="1" applyFill="1" applyAlignment="1" applyProtection="1">
      <alignment horizontal="left" vertical="center"/>
    </xf>
    <xf numFmtId="165" fontId="15" fillId="3" borderId="6" xfId="0" applyNumberFormat="1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177" fontId="15" fillId="4" borderId="7" xfId="0" applyNumberFormat="1" applyFont="1" applyFill="1" applyBorder="1" applyAlignment="1" applyProtection="1">
      <alignment vertical="center"/>
    </xf>
    <xf numFmtId="3" fontId="15" fillId="4" borderId="7" xfId="0" applyNumberFormat="1" applyFont="1" applyFill="1" applyBorder="1" applyAlignment="1" applyProtection="1">
      <alignment vertical="center"/>
    </xf>
    <xf numFmtId="0" fontId="15" fillId="4" borderId="0" xfId="0" applyFont="1" applyFill="1" applyBorder="1" applyAlignment="1">
      <alignment horizontal="center" vertical="center"/>
    </xf>
    <xf numFmtId="177" fontId="15" fillId="4" borderId="0" xfId="0" applyNumberFormat="1" applyFont="1" applyFill="1" applyBorder="1" applyAlignment="1" applyProtection="1">
      <alignment vertical="center"/>
    </xf>
    <xf numFmtId="3" fontId="15" fillId="4" borderId="0" xfId="0" applyNumberFormat="1" applyFont="1" applyFill="1" applyBorder="1" applyAlignment="1" applyProtection="1">
      <alignment vertical="center"/>
    </xf>
    <xf numFmtId="0" fontId="15" fillId="4" borderId="3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77" fontId="15" fillId="5" borderId="7" xfId="0" applyNumberFormat="1" applyFont="1" applyFill="1" applyBorder="1" applyAlignment="1" applyProtection="1">
      <alignment vertical="center"/>
    </xf>
    <xf numFmtId="3" fontId="14" fillId="0" borderId="7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177" fontId="15" fillId="5" borderId="0" xfId="0" applyNumberFormat="1" applyFont="1" applyFill="1" applyBorder="1" applyAlignment="1" applyProtection="1">
      <alignment vertical="center"/>
    </xf>
    <xf numFmtId="3" fontId="14" fillId="0" borderId="0" xfId="0" quotePrefix="1" applyNumberFormat="1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center" vertical="center"/>
    </xf>
    <xf numFmtId="177" fontId="15" fillId="5" borderId="3" xfId="0" applyNumberFormat="1" applyFont="1" applyFill="1" applyBorder="1" applyAlignment="1" applyProtection="1">
      <alignment vertical="center"/>
    </xf>
    <xf numFmtId="3" fontId="14" fillId="0" borderId="3" xfId="0" quotePrefix="1" applyNumberFormat="1" applyFont="1" applyFill="1" applyBorder="1" applyAlignment="1">
      <alignment horizontal="right" vertical="center"/>
    </xf>
    <xf numFmtId="3" fontId="14" fillId="0" borderId="7" xfId="0" quotePrefix="1" applyNumberFormat="1" applyFont="1" applyFill="1" applyBorder="1" applyAlignment="1">
      <alignment horizontal="right" vertical="center"/>
    </xf>
    <xf numFmtId="3" fontId="14" fillId="0" borderId="7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 applyProtection="1">
      <alignment horizontal="right" vertical="center"/>
    </xf>
    <xf numFmtId="3" fontId="14" fillId="0" borderId="3" xfId="0" applyNumberFormat="1" applyFont="1" applyFill="1" applyBorder="1" applyAlignment="1" applyProtection="1">
      <alignment horizontal="right" vertical="center"/>
    </xf>
    <xf numFmtId="3" fontId="14" fillId="0" borderId="3" xfId="0" applyNumberFormat="1" applyFont="1" applyFill="1" applyBorder="1" applyAlignment="1">
      <alignment horizontal="right" vertical="center"/>
    </xf>
    <xf numFmtId="177" fontId="15" fillId="5" borderId="0" xfId="0" applyNumberFormat="1" applyFont="1" applyFill="1" applyBorder="1" applyAlignment="1" applyProtection="1">
      <alignment horizontal="right" vertical="center"/>
    </xf>
    <xf numFmtId="0" fontId="45" fillId="2" borderId="0" xfId="0" applyFont="1" applyFill="1" applyBorder="1" applyAlignment="1">
      <alignment horizontal="center"/>
    </xf>
    <xf numFmtId="3" fontId="45" fillId="2" borderId="0" xfId="0" applyNumberFormat="1" applyFont="1" applyFill="1" applyBorder="1" applyAlignment="1"/>
    <xf numFmtId="3" fontId="45" fillId="2" borderId="0" xfId="0" applyNumberFormat="1" applyFont="1" applyFill="1" applyBorder="1" applyAlignment="1">
      <alignment horizontal="right"/>
    </xf>
    <xf numFmtId="3" fontId="45" fillId="2" borderId="0" xfId="0" quotePrefix="1" applyNumberFormat="1" applyFont="1" applyFill="1" applyBorder="1" applyAlignment="1">
      <alignment horizontal="right"/>
    </xf>
    <xf numFmtId="3" fontId="45" fillId="2" borderId="0" xfId="0" applyNumberFormat="1" applyFont="1" applyFill="1" applyBorder="1" applyAlignment="1">
      <alignment horizontal="right" vertical="center"/>
    </xf>
    <xf numFmtId="3" fontId="45" fillId="2" borderId="0" xfId="0" applyNumberFormat="1" applyFont="1" applyFill="1" applyBorder="1" applyAlignment="1" applyProtection="1">
      <alignment horizontal="right" vertical="center"/>
    </xf>
    <xf numFmtId="3" fontId="46" fillId="2" borderId="0" xfId="0" quotePrefix="1" applyNumberFormat="1" applyFont="1" applyFill="1" applyBorder="1" applyAlignment="1">
      <alignment horizontal="right" vertical="center"/>
    </xf>
    <xf numFmtId="0" fontId="45" fillId="2" borderId="0" xfId="0" applyFont="1" applyFill="1" applyBorder="1" applyAlignment="1">
      <alignment horizontal="left"/>
    </xf>
    <xf numFmtId="178" fontId="45" fillId="2" borderId="0" xfId="0" applyNumberFormat="1" applyFont="1" applyFill="1" applyBorder="1" applyAlignment="1"/>
    <xf numFmtId="166" fontId="45" fillId="0" borderId="0" xfId="52" applyFont="1" applyAlignment="1">
      <alignment horizontal="left"/>
    </xf>
    <xf numFmtId="187" fontId="14" fillId="2" borderId="0" xfId="0" applyNumberFormat="1" applyFont="1" applyFill="1" applyBorder="1" applyAlignment="1">
      <alignment horizontal="right" vertical="center"/>
    </xf>
    <xf numFmtId="176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 indent="1"/>
    </xf>
    <xf numFmtId="188" fontId="14" fillId="2" borderId="0" xfId="0" applyNumberFormat="1" applyFont="1" applyFill="1" applyBorder="1" applyAlignment="1">
      <alignment horizontal="right" vertical="center"/>
    </xf>
    <xf numFmtId="0" fontId="14" fillId="0" borderId="7" xfId="47" applyFont="1" applyBorder="1" applyAlignment="1">
      <alignment vertical="center"/>
    </xf>
    <xf numFmtId="0" fontId="14" fillId="0" borderId="0" xfId="47" applyFont="1" applyBorder="1" applyAlignment="1">
      <alignment vertical="center"/>
    </xf>
    <xf numFmtId="0" fontId="14" fillId="0" borderId="0" xfId="47" applyFont="1" applyFill="1" applyBorder="1" applyAlignment="1">
      <alignment horizontal="left" vertical="center" wrapText="1"/>
    </xf>
    <xf numFmtId="186" fontId="14" fillId="2" borderId="0" xfId="0" applyNumberFormat="1" applyFont="1" applyFill="1" applyBorder="1" applyAlignment="1">
      <alignment horizontal="center"/>
    </xf>
    <xf numFmtId="176" fontId="14" fillId="2" borderId="0" xfId="0" applyNumberFormat="1" applyFont="1" applyFill="1" applyAlignment="1">
      <alignment horizontal="center" vertical="center"/>
    </xf>
    <xf numFmtId="181" fontId="56" fillId="2" borderId="0" xfId="40" applyNumberFormat="1" applyFont="1" applyFill="1" applyBorder="1" applyAlignment="1">
      <alignment horizontal="right" wrapText="1"/>
    </xf>
    <xf numFmtId="186" fontId="14" fillId="2" borderId="0" xfId="0" applyNumberFormat="1" applyFont="1" applyFill="1" applyBorder="1" applyAlignment="1">
      <alignment horizontal="right"/>
    </xf>
    <xf numFmtId="0" fontId="14" fillId="0" borderId="3" xfId="47" applyFont="1" applyFill="1" applyBorder="1" applyAlignment="1">
      <alignment vertical="center"/>
    </xf>
    <xf numFmtId="0" fontId="14" fillId="0" borderId="3" xfId="47" applyFont="1" applyFill="1" applyBorder="1" applyAlignment="1">
      <alignment horizontal="left" vertical="center"/>
    </xf>
    <xf numFmtId="0" fontId="3" fillId="0" borderId="4" xfId="36" applyFont="1" applyBorder="1" applyAlignment="1" applyProtection="1"/>
    <xf numFmtId="0" fontId="3" fillId="0" borderId="0" xfId="36" applyFont="1" applyFill="1" applyBorder="1" applyAlignment="1" applyProtection="1">
      <alignment vertical="center"/>
    </xf>
    <xf numFmtId="0" fontId="3" fillId="0" borderId="0" xfId="36" applyFont="1" applyBorder="1" applyAlignment="1" applyProtection="1"/>
    <xf numFmtId="0" fontId="3" fillId="0" borderId="0" xfId="36" applyFont="1" applyFill="1" applyBorder="1" applyAlignment="1" applyProtection="1">
      <alignment horizontal="left" vertical="center"/>
    </xf>
    <xf numFmtId="0" fontId="3" fillId="0" borderId="0" xfId="36" applyFont="1" applyAlignment="1" applyProtection="1"/>
    <xf numFmtId="167" fontId="3" fillId="0" borderId="0" xfId="36" applyNumberFormat="1" applyFont="1" applyFill="1" applyBorder="1" applyAlignment="1" applyProtection="1">
      <alignment horizontal="left" vertical="center"/>
    </xf>
    <xf numFmtId="0" fontId="3" fillId="0" borderId="5" xfId="36" applyFont="1" applyBorder="1" applyAlignment="1" applyProtection="1"/>
    <xf numFmtId="0" fontId="3" fillId="0" borderId="5" xfId="36" applyFont="1" applyBorder="1" applyAlignment="1" applyProtection="1">
      <alignment vertical="center"/>
    </xf>
    <xf numFmtId="0" fontId="3" fillId="0" borderId="5" xfId="36" applyFont="1" applyFill="1" applyBorder="1" applyAlignment="1" applyProtection="1">
      <alignment vertical="center"/>
    </xf>
    <xf numFmtId="0" fontId="3" fillId="0" borderId="5" xfId="36" applyFont="1" applyFill="1" applyBorder="1" applyAlignment="1" applyProtection="1">
      <alignment horizontal="left" vertical="center"/>
    </xf>
    <xf numFmtId="0" fontId="3" fillId="2" borderId="5" xfId="36" applyFont="1" applyFill="1" applyBorder="1" applyAlignment="1" applyProtection="1">
      <alignment horizontal="left" vertical="center"/>
    </xf>
    <xf numFmtId="167" fontId="3" fillId="0" borderId="5" xfId="36" applyNumberFormat="1" applyFont="1" applyFill="1" applyBorder="1" applyAlignment="1" applyProtection="1">
      <alignment horizontal="left" vertical="center"/>
    </xf>
    <xf numFmtId="0" fontId="51" fillId="0" borderId="5" xfId="0" applyFont="1" applyBorder="1"/>
    <xf numFmtId="37" fontId="20" fillId="2" borderId="0" xfId="53" applyNumberFormat="1" applyFont="1" applyFill="1" applyAlignment="1" applyProtection="1"/>
    <xf numFmtId="189" fontId="14" fillId="2" borderId="0" xfId="40" applyNumberFormat="1" applyFont="1" applyFill="1" applyBorder="1" applyAlignment="1">
      <alignment horizontal="right"/>
    </xf>
    <xf numFmtId="181" fontId="14" fillId="2" borderId="0" xfId="40" applyNumberFormat="1" applyFont="1" applyFill="1" applyBorder="1" applyAlignment="1"/>
    <xf numFmtId="181" fontId="14" fillId="2" borderId="3" xfId="40" applyNumberFormat="1" applyFont="1" applyFill="1" applyBorder="1" applyAlignment="1"/>
    <xf numFmtId="178" fontId="15" fillId="0" borderId="0" xfId="0" applyNumberFormat="1" applyFont="1" applyFill="1" applyBorder="1" applyAlignment="1">
      <alignment horizontal="center" vertical="center"/>
    </xf>
    <xf numFmtId="49" fontId="15" fillId="3" borderId="6" xfId="0" applyNumberFormat="1" applyFont="1" applyFill="1" applyBorder="1" applyAlignment="1">
      <alignment horizontal="center" vertical="center"/>
    </xf>
    <xf numFmtId="184" fontId="14" fillId="2" borderId="0" xfId="40" applyNumberFormat="1" applyFont="1" applyFill="1" applyBorder="1" applyAlignment="1">
      <alignment horizontal="center"/>
    </xf>
    <xf numFmtId="182" fontId="14" fillId="0" borderId="0" xfId="49" applyNumberFormat="1" applyFont="1" applyAlignment="1">
      <alignment vertical="center"/>
    </xf>
    <xf numFmtId="0" fontId="14" fillId="0" borderId="3" xfId="49" applyFont="1" applyFill="1" applyBorder="1" applyAlignment="1">
      <alignment horizontal="left" indent="1"/>
    </xf>
    <xf numFmtId="0" fontId="14" fillId="0" borderId="0" xfId="47" applyFont="1" applyFill="1" applyBorder="1" applyAlignment="1">
      <alignment horizontal="center" vertical="center"/>
    </xf>
    <xf numFmtId="0" fontId="14" fillId="0" borderId="0" xfId="47" applyFont="1" applyAlignment="1">
      <alignment vertical="center"/>
    </xf>
    <xf numFmtId="182" fontId="14" fillId="0" borderId="0" xfId="49" applyNumberFormat="1" applyFont="1" applyBorder="1" applyAlignment="1">
      <alignment horizontal="center"/>
    </xf>
    <xf numFmtId="0" fontId="14" fillId="2" borderId="7" xfId="47" applyFont="1" applyFill="1" applyBorder="1" applyAlignment="1">
      <alignment horizontal="left" vertical="center"/>
    </xf>
    <xf numFmtId="172" fontId="14" fillId="2" borderId="7" xfId="47" applyNumberFormat="1" applyFont="1" applyFill="1" applyBorder="1" applyAlignment="1">
      <alignment vertical="center"/>
    </xf>
    <xf numFmtId="171" fontId="14" fillId="2" borderId="7" xfId="47" applyNumberFormat="1" applyFont="1" applyFill="1" applyBorder="1" applyAlignment="1">
      <alignment vertical="center"/>
    </xf>
    <xf numFmtId="172" fontId="14" fillId="2" borderId="3" xfId="47" applyNumberFormat="1" applyFont="1" applyFill="1" applyBorder="1" applyAlignment="1">
      <alignment vertical="center"/>
    </xf>
    <xf numFmtId="171" fontId="14" fillId="2" borderId="3" xfId="47" applyNumberFormat="1" applyFont="1" applyFill="1" applyBorder="1" applyAlignment="1">
      <alignment vertical="center"/>
    </xf>
    <xf numFmtId="172" fontId="14" fillId="0" borderId="3" xfId="47" applyNumberFormat="1" applyFont="1" applyFill="1" applyBorder="1" applyAlignment="1">
      <alignment vertical="center"/>
    </xf>
    <xf numFmtId="171" fontId="14" fillId="0" borderId="3" xfId="47" applyNumberFormat="1" applyFont="1" applyFill="1" applyBorder="1" applyAlignment="1">
      <alignment vertical="center"/>
    </xf>
    <xf numFmtId="170" fontId="17" fillId="2" borderId="0" xfId="47" applyNumberFormat="1" applyFont="1" applyFill="1" applyBorder="1" applyAlignment="1">
      <alignment horizontal="right" vertical="center"/>
    </xf>
    <xf numFmtId="0" fontId="14" fillId="2" borderId="0" xfId="47" applyFont="1" applyFill="1" applyAlignment="1">
      <alignment vertical="center"/>
    </xf>
    <xf numFmtId="0" fontId="14" fillId="2" borderId="0" xfId="47" applyFont="1" applyFill="1" applyAlignment="1">
      <alignment horizontal="left" vertical="center"/>
    </xf>
    <xf numFmtId="173" fontId="14" fillId="2" borderId="0" xfId="47" applyNumberFormat="1" applyFont="1" applyFill="1" applyAlignment="1">
      <alignment vertical="center"/>
    </xf>
    <xf numFmtId="170" fontId="14" fillId="2" borderId="0" xfId="47" applyNumberFormat="1" applyFont="1" applyFill="1" applyAlignment="1">
      <alignment vertical="center"/>
    </xf>
    <xf numFmtId="0" fontId="14" fillId="2" borderId="11" xfId="47" applyFont="1" applyFill="1" applyBorder="1" applyAlignment="1">
      <alignment horizontal="left" vertical="center" wrapText="1"/>
    </xf>
    <xf numFmtId="0" fontId="20" fillId="0" borderId="0" xfId="47" applyFont="1" applyBorder="1" applyAlignment="1">
      <alignment vertical="center"/>
    </xf>
    <xf numFmtId="0" fontId="15" fillId="0" borderId="0" xfId="47" applyFont="1" applyFill="1" applyBorder="1" applyAlignment="1">
      <alignment horizontal="right" vertical="center" wrapText="1"/>
    </xf>
    <xf numFmtId="174" fontId="14" fillId="0" borderId="0" xfId="47" applyNumberFormat="1" applyFont="1" applyBorder="1" applyAlignment="1">
      <alignment horizontal="right"/>
    </xf>
    <xf numFmtId="174" fontId="14" fillId="2" borderId="0" xfId="47" applyNumberFormat="1" applyFont="1" applyFill="1" applyAlignment="1">
      <alignment horizontal="right"/>
    </xf>
    <xf numFmtId="3" fontId="14" fillId="0" borderId="0" xfId="47" applyNumberFormat="1" applyFont="1" applyFill="1" applyBorder="1" applyAlignment="1">
      <alignment horizontal="left" vertical="center" indent="1"/>
    </xf>
    <xf numFmtId="174" fontId="14" fillId="0" borderId="0" xfId="47" applyNumberFormat="1" applyFont="1" applyAlignment="1">
      <alignment horizontal="right"/>
    </xf>
    <xf numFmtId="0" fontId="16" fillId="0" borderId="7" xfId="47" applyFont="1" applyBorder="1" applyAlignment="1">
      <alignment vertical="center"/>
    </xf>
    <xf numFmtId="3" fontId="16" fillId="2" borderId="7" xfId="47" applyNumberFormat="1" applyFont="1" applyFill="1" applyBorder="1" applyAlignment="1"/>
    <xf numFmtId="3" fontId="16" fillId="2" borderId="7" xfId="47" applyNumberFormat="1" applyFont="1" applyFill="1" applyBorder="1" applyAlignment="1" applyProtection="1">
      <alignment horizontal="right" vertical="center"/>
    </xf>
    <xf numFmtId="3" fontId="16" fillId="2" borderId="7" xfId="47" applyNumberFormat="1" applyFont="1" applyFill="1" applyBorder="1" applyAlignment="1">
      <alignment vertical="center"/>
    </xf>
    <xf numFmtId="0" fontId="14" fillId="0" borderId="0" xfId="47" applyFont="1" applyFill="1" applyBorder="1" applyAlignment="1">
      <alignment horizontal="left" vertical="center"/>
    </xf>
    <xf numFmtId="172" fontId="14" fillId="2" borderId="0" xfId="47" applyNumberFormat="1" applyFont="1" applyFill="1" applyBorder="1" applyAlignment="1">
      <alignment vertical="center"/>
    </xf>
    <xf numFmtId="171" fontId="14" fillId="2" borderId="0" xfId="47" applyNumberFormat="1" applyFont="1" applyFill="1" applyBorder="1" applyAlignment="1">
      <alignment vertical="center"/>
    </xf>
    <xf numFmtId="0" fontId="14" fillId="2" borderId="0" xfId="47" applyFont="1" applyFill="1" applyBorder="1" applyAlignment="1">
      <alignment vertical="center"/>
    </xf>
    <xf numFmtId="0" fontId="14" fillId="2" borderId="3" xfId="47" applyFont="1" applyFill="1" applyBorder="1" applyAlignment="1">
      <alignment vertical="center"/>
    </xf>
    <xf numFmtId="0" fontId="14" fillId="2" borderId="3" xfId="47" applyFont="1" applyFill="1" applyBorder="1" applyAlignment="1">
      <alignment horizontal="left" vertical="center"/>
    </xf>
    <xf numFmtId="176" fontId="58" fillId="2" borderId="0" xfId="0" applyNumberFormat="1" applyFont="1" applyFill="1" applyAlignment="1">
      <alignment horizontal="center" vertical="center"/>
    </xf>
    <xf numFmtId="0" fontId="14" fillId="6" borderId="0" xfId="0" applyFont="1" applyFill="1" applyBorder="1" applyAlignment="1">
      <alignment horizontal="left"/>
    </xf>
    <xf numFmtId="0" fontId="58" fillId="2" borderId="0" xfId="0" applyFont="1" applyFill="1" applyBorder="1" applyAlignment="1">
      <alignment horizontal="left" indent="1"/>
    </xf>
    <xf numFmtId="186" fontId="14" fillId="2" borderId="0" xfId="0" applyNumberFormat="1" applyFont="1" applyFill="1" applyBorder="1" applyAlignment="1"/>
    <xf numFmtId="0" fontId="14" fillId="27" borderId="0" xfId="0" applyFont="1" applyFill="1" applyBorder="1" applyAlignment="1">
      <alignment horizontal="left" indent="1"/>
    </xf>
    <xf numFmtId="181" fontId="14" fillId="27" borderId="0" xfId="40" applyNumberFormat="1" applyFont="1" applyFill="1" applyBorder="1" applyAlignment="1">
      <alignment horizontal="right"/>
    </xf>
    <xf numFmtId="0" fontId="23" fillId="27" borderId="0" xfId="47" applyFont="1" applyFill="1"/>
    <xf numFmtId="0" fontId="21" fillId="27" borderId="0" xfId="47" applyFont="1" applyFill="1"/>
    <xf numFmtId="0" fontId="21" fillId="27" borderId="0" xfId="0" applyFont="1" applyFill="1"/>
    <xf numFmtId="0" fontId="15" fillId="28" borderId="0" xfId="0" applyFont="1" applyFill="1" applyBorder="1" applyAlignment="1"/>
    <xf numFmtId="0" fontId="55" fillId="27" borderId="0" xfId="47" applyFont="1" applyFill="1"/>
    <xf numFmtId="178" fontId="14" fillId="27" borderId="0" xfId="47" applyNumberFormat="1" applyFont="1" applyFill="1"/>
    <xf numFmtId="178" fontId="15" fillId="27" borderId="0" xfId="47" applyNumberFormat="1" applyFont="1" applyFill="1"/>
    <xf numFmtId="180" fontId="14" fillId="27" borderId="0" xfId="40" applyNumberFormat="1" applyFont="1" applyFill="1" applyBorder="1" applyAlignment="1">
      <alignment horizontal="right"/>
    </xf>
    <xf numFmtId="176" fontId="14" fillId="27" borderId="0" xfId="0" applyNumberFormat="1" applyFont="1" applyFill="1" applyAlignment="1">
      <alignment horizontal="right"/>
    </xf>
    <xf numFmtId="0" fontId="14" fillId="27" borderId="3" xfId="0" applyFont="1" applyFill="1" applyBorder="1" applyAlignment="1">
      <alignment horizontal="left" indent="1"/>
    </xf>
    <xf numFmtId="0" fontId="23" fillId="27" borderId="0" xfId="0" applyFont="1" applyFill="1"/>
    <xf numFmtId="0" fontId="55" fillId="27" borderId="0" xfId="0" applyFont="1" applyFill="1"/>
    <xf numFmtId="0" fontId="20" fillId="27" borderId="0" xfId="49" applyFont="1" applyFill="1" applyBorder="1" applyAlignment="1"/>
    <xf numFmtId="1" fontId="20" fillId="27" borderId="0" xfId="49" applyNumberFormat="1" applyFont="1" applyFill="1" applyBorder="1" applyAlignment="1">
      <alignment vertical="center"/>
    </xf>
    <xf numFmtId="179" fontId="20" fillId="27" borderId="0" xfId="49" applyNumberFormat="1" applyFont="1" applyFill="1" applyBorder="1" applyAlignment="1">
      <alignment vertical="center"/>
    </xf>
    <xf numFmtId="179" fontId="23" fillId="27" borderId="0" xfId="49" applyNumberFormat="1" applyFont="1" applyFill="1" applyBorder="1" applyAlignment="1">
      <alignment horizontal="center" vertical="center"/>
    </xf>
    <xf numFmtId="1" fontId="23" fillId="27" borderId="0" xfId="49" applyNumberFormat="1" applyFont="1" applyFill="1" applyBorder="1" applyAlignment="1">
      <alignment horizontal="center" vertical="center"/>
    </xf>
    <xf numFmtId="0" fontId="15" fillId="3" borderId="29" xfId="47" applyFont="1" applyFill="1" applyBorder="1" applyAlignment="1">
      <alignment horizontal="center" vertical="center"/>
    </xf>
    <xf numFmtId="0" fontId="15" fillId="29" borderId="0" xfId="49" applyFont="1" applyFill="1" applyBorder="1" applyAlignment="1"/>
    <xf numFmtId="0" fontId="14" fillId="29" borderId="0" xfId="49" applyFont="1" applyFill="1" applyBorder="1" applyAlignment="1">
      <alignment horizontal="left" indent="1"/>
    </xf>
    <xf numFmtId="0" fontId="16" fillId="27" borderId="0" xfId="0" applyFont="1" applyFill="1"/>
    <xf numFmtId="182" fontId="17" fillId="27" borderId="0" xfId="40" applyNumberFormat="1" applyFont="1" applyFill="1" applyBorder="1" applyAlignment="1">
      <alignment horizontal="right" vertical="center"/>
    </xf>
    <xf numFmtId="181" fontId="15" fillId="27" borderId="0" xfId="40" applyNumberFormat="1" applyFont="1" applyFill="1" applyBorder="1" applyAlignment="1">
      <alignment horizontal="right"/>
    </xf>
    <xf numFmtId="1" fontId="14" fillId="0" borderId="0" xfId="49" applyNumberFormat="1" applyFont="1" applyAlignment="1">
      <alignment vertical="center"/>
    </xf>
    <xf numFmtId="179" fontId="14" fillId="0" borderId="0" xfId="49" applyNumberFormat="1" applyFont="1" applyAlignment="1">
      <alignment vertical="center"/>
    </xf>
    <xf numFmtId="0" fontId="20" fillId="27" borderId="0" xfId="49" applyFont="1" applyFill="1" applyBorder="1" applyAlignment="1">
      <alignment vertical="center"/>
    </xf>
    <xf numFmtId="3" fontId="23" fillId="27" borderId="0" xfId="49" applyNumberFormat="1" applyFont="1" applyFill="1" applyBorder="1" applyAlignment="1">
      <alignment horizontal="center" vertical="center"/>
    </xf>
    <xf numFmtId="0" fontId="15" fillId="3" borderId="29" xfId="47" applyFont="1" applyFill="1" applyBorder="1" applyAlignment="1">
      <alignment vertical="center"/>
    </xf>
    <xf numFmtId="0" fontId="15" fillId="3" borderId="29" xfId="47" applyFont="1" applyFill="1" applyBorder="1" applyAlignment="1">
      <alignment horizontal="right" vertical="center"/>
    </xf>
    <xf numFmtId="183" fontId="14" fillId="0" borderId="0" xfId="49" applyNumberFormat="1" applyFont="1" applyAlignment="1">
      <alignment vertical="center"/>
    </xf>
    <xf numFmtId="2" fontId="17" fillId="27" borderId="0" xfId="40" applyNumberFormat="1" applyFont="1" applyFill="1" applyBorder="1" applyAlignment="1">
      <alignment horizontal="right" vertical="center"/>
    </xf>
    <xf numFmtId="179" fontId="14" fillId="27" borderId="0" xfId="40" applyNumberFormat="1" applyFont="1" applyFill="1" applyBorder="1" applyAlignment="1">
      <alignment horizontal="right"/>
    </xf>
    <xf numFmtId="0" fontId="15" fillId="29" borderId="0" xfId="49" applyFont="1" applyFill="1" applyBorder="1" applyAlignment="1">
      <alignment horizontal="left"/>
    </xf>
    <xf numFmtId="0" fontId="16" fillId="27" borderId="0" xfId="0" applyFont="1" applyFill="1" applyBorder="1"/>
    <xf numFmtId="179" fontId="15" fillId="27" borderId="0" xfId="40" applyNumberFormat="1" applyFont="1" applyFill="1" applyBorder="1" applyAlignment="1">
      <alignment horizontal="right"/>
    </xf>
    <xf numFmtId="179" fontId="14" fillId="0" borderId="0" xfId="49" applyNumberFormat="1" applyFont="1" applyBorder="1" applyAlignment="1">
      <alignment horizontal="right" vertical="center"/>
    </xf>
    <xf numFmtId="0" fontId="15" fillId="27" borderId="0" xfId="49" applyFont="1" applyFill="1" applyBorder="1" applyAlignment="1">
      <alignment horizontal="left"/>
    </xf>
    <xf numFmtId="0" fontId="14" fillId="27" borderId="0" xfId="49" applyFont="1" applyFill="1" applyBorder="1" applyAlignment="1">
      <alignment horizontal="left" indent="1"/>
    </xf>
    <xf numFmtId="0" fontId="14" fillId="27" borderId="3" xfId="49" applyFont="1" applyFill="1" applyBorder="1" applyAlignment="1">
      <alignment horizontal="left" indent="1"/>
    </xf>
    <xf numFmtId="182" fontId="16" fillId="27" borderId="0" xfId="49" applyNumberFormat="1" applyFont="1" applyFill="1" applyAlignment="1">
      <alignment vertical="center"/>
    </xf>
    <xf numFmtId="182" fontId="14" fillId="27" borderId="0" xfId="49" applyNumberFormat="1" applyFont="1" applyFill="1" applyAlignment="1">
      <alignment vertical="center"/>
    </xf>
    <xf numFmtId="182" fontId="14" fillId="0" borderId="0" xfId="49" applyNumberFormat="1" applyFont="1"/>
    <xf numFmtId="181" fontId="14" fillId="0" borderId="0" xfId="49" applyNumberFormat="1" applyFont="1"/>
    <xf numFmtId="1" fontId="21" fillId="0" borderId="0" xfId="49" applyNumberFormat="1" applyFont="1"/>
    <xf numFmtId="176" fontId="14" fillId="27" borderId="0" xfId="0" applyNumberFormat="1" applyFont="1" applyFill="1" applyAlignment="1">
      <alignment horizontal="center"/>
    </xf>
    <xf numFmtId="2" fontId="14" fillId="27" borderId="0" xfId="49" applyNumberFormat="1" applyFont="1" applyFill="1" applyAlignment="1">
      <alignment vertical="center"/>
    </xf>
    <xf numFmtId="2" fontId="14" fillId="27" borderId="0" xfId="49" applyNumberFormat="1" applyFont="1" applyFill="1" applyBorder="1" applyAlignment="1">
      <alignment vertical="center"/>
    </xf>
    <xf numFmtId="1" fontId="14" fillId="27" borderId="0" xfId="49" applyNumberFormat="1" applyFont="1" applyFill="1" applyBorder="1" applyAlignment="1">
      <alignment vertical="center"/>
    </xf>
    <xf numFmtId="1" fontId="14" fillId="27" borderId="0" xfId="49" applyNumberFormat="1" applyFont="1" applyFill="1" applyAlignment="1">
      <alignment vertical="center"/>
    </xf>
    <xf numFmtId="0" fontId="14" fillId="0" borderId="0" xfId="49" applyFont="1" applyBorder="1"/>
    <xf numFmtId="1" fontId="16" fillId="27" borderId="0" xfId="49" applyNumberFormat="1" applyFont="1" applyFill="1" applyBorder="1" applyAlignment="1">
      <alignment vertical="center"/>
    </xf>
    <xf numFmtId="0" fontId="16" fillId="27" borderId="0" xfId="49" applyFont="1" applyFill="1" applyBorder="1" applyAlignment="1">
      <alignment vertical="center"/>
    </xf>
    <xf numFmtId="172" fontId="14" fillId="0" borderId="0" xfId="47" applyNumberFormat="1" applyFont="1" applyFill="1" applyBorder="1" applyAlignment="1">
      <alignment horizontal="right" vertical="center"/>
    </xf>
    <xf numFmtId="170" fontId="14" fillId="0" borderId="0" xfId="47" applyNumberFormat="1" applyFont="1" applyFill="1" applyBorder="1" applyAlignment="1">
      <alignment vertical="center"/>
    </xf>
    <xf numFmtId="0" fontId="14" fillId="0" borderId="7" xfId="47" applyFont="1" applyFill="1" applyBorder="1" applyAlignment="1">
      <alignment vertical="center"/>
    </xf>
    <xf numFmtId="0" fontId="14" fillId="0" borderId="7" xfId="47" applyFont="1" applyFill="1" applyBorder="1" applyAlignment="1">
      <alignment horizontal="left" vertical="center"/>
    </xf>
    <xf numFmtId="172" fontId="14" fillId="0" borderId="7" xfId="47" applyNumberFormat="1" applyFont="1" applyFill="1" applyBorder="1" applyAlignment="1">
      <alignment horizontal="right" vertical="center"/>
    </xf>
    <xf numFmtId="170" fontId="14" fillId="0" borderId="7" xfId="47" applyNumberFormat="1" applyFont="1" applyFill="1" applyBorder="1" applyAlignment="1">
      <alignment vertical="center"/>
    </xf>
    <xf numFmtId="170" fontId="14" fillId="0" borderId="3" xfId="47" applyNumberFormat="1" applyFont="1" applyFill="1" applyBorder="1" applyAlignment="1">
      <alignment vertical="center"/>
    </xf>
    <xf numFmtId="170" fontId="14" fillId="2" borderId="0" xfId="47" applyNumberFormat="1" applyFont="1" applyFill="1" applyBorder="1" applyAlignment="1">
      <alignment vertical="center"/>
    </xf>
    <xf numFmtId="172" fontId="14" fillId="2" borderId="7" xfId="47" applyNumberFormat="1" applyFont="1" applyFill="1" applyBorder="1" applyAlignment="1">
      <alignment horizontal="right" vertical="center"/>
    </xf>
    <xf numFmtId="170" fontId="14" fillId="2" borderId="7" xfId="47" applyNumberFormat="1" applyFont="1" applyFill="1" applyBorder="1" applyAlignment="1">
      <alignment vertical="center"/>
    </xf>
    <xf numFmtId="172" fontId="14" fillId="2" borderId="0" xfId="47" applyNumberFormat="1" applyFont="1" applyFill="1" applyBorder="1" applyAlignment="1">
      <alignment horizontal="right" vertical="center"/>
    </xf>
    <xf numFmtId="0" fontId="14" fillId="0" borderId="7" xfId="47" applyFont="1" applyFill="1" applyBorder="1" applyAlignment="1">
      <alignment horizontal="left" vertical="center" wrapText="1"/>
    </xf>
    <xf numFmtId="170" fontId="14" fillId="0" borderId="7" xfId="47" applyNumberFormat="1" applyFont="1" applyFill="1" applyBorder="1" applyAlignment="1">
      <alignment horizontal="right" vertical="center"/>
    </xf>
    <xf numFmtId="170" fontId="14" fillId="0" borderId="0" xfId="47" applyNumberFormat="1" applyFont="1" applyFill="1" applyBorder="1" applyAlignment="1">
      <alignment horizontal="right" vertical="center"/>
    </xf>
    <xf numFmtId="172" fontId="14" fillId="0" borderId="3" xfId="47" applyNumberFormat="1" applyFont="1" applyFill="1" applyBorder="1" applyAlignment="1">
      <alignment horizontal="right" vertical="center"/>
    </xf>
    <xf numFmtId="170" fontId="14" fillId="0" borderId="3" xfId="47" applyNumberFormat="1" applyFont="1" applyFill="1" applyBorder="1" applyAlignment="1">
      <alignment horizontal="right" vertical="center"/>
    </xf>
    <xf numFmtId="170" fontId="14" fillId="2" borderId="0" xfId="47" applyNumberFormat="1" applyFont="1" applyFill="1" applyBorder="1" applyAlignment="1">
      <alignment horizontal="right" vertical="center"/>
    </xf>
    <xf numFmtId="170" fontId="14" fillId="2" borderId="11" xfId="47" applyNumberFormat="1" applyFont="1" applyFill="1" applyBorder="1" applyAlignment="1">
      <alignment horizontal="right" vertical="center"/>
    </xf>
    <xf numFmtId="0" fontId="15" fillId="2" borderId="11" xfId="47" applyFont="1" applyFill="1" applyBorder="1" applyAlignment="1">
      <alignment vertical="center" wrapText="1"/>
    </xf>
    <xf numFmtId="0" fontId="15" fillId="0" borderId="11" xfId="47" applyFont="1" applyFill="1" applyBorder="1" applyAlignment="1">
      <alignment vertical="center" wrapText="1"/>
    </xf>
    <xf numFmtId="0" fontId="14" fillId="0" borderId="11" xfId="47" applyFont="1" applyFill="1" applyBorder="1" applyAlignment="1">
      <alignment horizontal="left" vertical="center" wrapText="1"/>
    </xf>
    <xf numFmtId="0" fontId="14" fillId="0" borderId="11" xfId="47" applyFont="1" applyFill="1" applyBorder="1" applyAlignment="1">
      <alignment horizontal="left" vertical="center"/>
    </xf>
    <xf numFmtId="170" fontId="14" fillId="0" borderId="11" xfId="47" applyNumberFormat="1" applyFont="1" applyFill="1" applyBorder="1" applyAlignment="1">
      <alignment horizontal="right" vertical="center"/>
    </xf>
    <xf numFmtId="0" fontId="23" fillId="0" borderId="0" xfId="47" applyFont="1" applyAlignment="1">
      <alignment vertical="center"/>
    </xf>
    <xf numFmtId="191" fontId="14" fillId="0" borderId="0" xfId="47" applyNumberFormat="1" applyFont="1" applyBorder="1" applyAlignment="1">
      <alignment horizontal="right" wrapText="1"/>
    </xf>
    <xf numFmtId="191" fontId="14" fillId="2" borderId="0" xfId="47" applyNumberFormat="1" applyFont="1" applyFill="1" applyBorder="1" applyAlignment="1">
      <alignment horizontal="right" wrapText="1"/>
    </xf>
    <xf numFmtId="3" fontId="23" fillId="0" borderId="0" xfId="47" applyNumberFormat="1" applyFont="1" applyFill="1" applyAlignment="1">
      <alignment vertical="center"/>
    </xf>
    <xf numFmtId="4" fontId="23" fillId="0" borderId="0" xfId="47" applyNumberFormat="1" applyFont="1" applyFill="1" applyAlignment="1">
      <alignment vertical="center"/>
    </xf>
    <xf numFmtId="3" fontId="15" fillId="3" borderId="9" xfId="47" applyNumberFormat="1" applyFont="1" applyFill="1" applyBorder="1" applyAlignment="1">
      <alignment horizontal="center" vertical="center" wrapText="1"/>
    </xf>
    <xf numFmtId="0" fontId="23" fillId="0" borderId="0" xfId="47" applyFont="1" applyFill="1" applyBorder="1" applyAlignment="1">
      <alignment vertical="center"/>
    </xf>
    <xf numFmtId="0" fontId="16" fillId="0" borderId="0" xfId="47" applyFont="1" applyFill="1" applyAlignment="1">
      <alignment vertical="center"/>
    </xf>
    <xf numFmtId="3" fontId="16" fillId="0" borderId="0" xfId="47" applyNumberFormat="1" applyFont="1" applyFill="1" applyAlignment="1">
      <alignment vertical="center"/>
    </xf>
    <xf numFmtId="4" fontId="16" fillId="0" borderId="0" xfId="47" applyNumberFormat="1" applyFont="1" applyFill="1" applyAlignment="1">
      <alignment vertical="center"/>
    </xf>
    <xf numFmtId="167" fontId="20" fillId="0" borderId="0" xfId="47" applyNumberFormat="1" applyFont="1" applyFill="1" applyAlignment="1" applyProtection="1"/>
    <xf numFmtId="167" fontId="20" fillId="0" borderId="0" xfId="47" applyNumberFormat="1" applyFont="1" applyFill="1" applyAlignment="1" applyProtection="1">
      <alignment vertical="center"/>
    </xf>
    <xf numFmtId="176" fontId="15" fillId="2" borderId="0" xfId="0" applyNumberFormat="1" applyFont="1" applyFill="1" applyBorder="1" applyAlignment="1">
      <alignment horizontal="right" vertical="center"/>
    </xf>
    <xf numFmtId="181" fontId="14" fillId="0" borderId="3" xfId="40" applyNumberFormat="1" applyFont="1" applyBorder="1" applyAlignment="1">
      <alignment horizontal="right"/>
    </xf>
    <xf numFmtId="181" fontId="15" fillId="0" borderId="0" xfId="40" applyNumberFormat="1" applyFont="1" applyBorder="1" applyAlignment="1">
      <alignment horizontal="right"/>
    </xf>
    <xf numFmtId="180" fontId="15" fillId="27" borderId="0" xfId="40" applyNumberFormat="1" applyFont="1" applyFill="1" applyBorder="1" applyAlignment="1">
      <alignment horizontal="right"/>
    </xf>
    <xf numFmtId="180" fontId="15" fillId="0" borderId="0" xfId="40" applyNumberFormat="1" applyFont="1" applyBorder="1" applyAlignment="1">
      <alignment horizontal="right"/>
    </xf>
    <xf numFmtId="185" fontId="52" fillId="0" borderId="0" xfId="49" applyNumberFormat="1" applyFont="1" applyBorder="1" applyAlignment="1">
      <alignment horizontal="right"/>
    </xf>
    <xf numFmtId="183" fontId="52" fillId="0" borderId="0" xfId="49" applyNumberFormat="1" applyFont="1" applyBorder="1" applyAlignment="1">
      <alignment horizontal="right"/>
    </xf>
    <xf numFmtId="185" fontId="15" fillId="27" borderId="0" xfId="40" applyNumberFormat="1" applyFont="1" applyFill="1" applyBorder="1" applyAlignment="1">
      <alignment horizontal="right"/>
    </xf>
    <xf numFmtId="185" fontId="14" fillId="0" borderId="0" xfId="40" applyNumberFormat="1" applyFont="1" applyBorder="1" applyAlignment="1">
      <alignment horizontal="right"/>
    </xf>
    <xf numFmtId="185" fontId="14" fillId="27" borderId="0" xfId="40" applyNumberFormat="1" applyFont="1" applyFill="1" applyBorder="1" applyAlignment="1">
      <alignment horizontal="right"/>
    </xf>
    <xf numFmtId="185" fontId="54" fillId="0" borderId="0" xfId="49" applyNumberFormat="1" applyFont="1" applyBorder="1" applyAlignment="1">
      <alignment horizontal="right"/>
    </xf>
    <xf numFmtId="180" fontId="14" fillId="0" borderId="0" xfId="40" applyNumberFormat="1" applyFont="1" applyBorder="1" applyAlignment="1">
      <alignment horizontal="right"/>
    </xf>
    <xf numFmtId="185" fontId="18" fillId="0" borderId="0" xfId="50" applyNumberFormat="1" applyFont="1" applyBorder="1" applyAlignment="1" applyProtection="1">
      <alignment horizontal="right" vertical="center"/>
    </xf>
    <xf numFmtId="185" fontId="17" fillId="0" borderId="3" xfId="50" applyNumberFormat="1" applyFont="1" applyBorder="1" applyAlignment="1" applyProtection="1">
      <alignment horizontal="right" vertical="center"/>
    </xf>
    <xf numFmtId="183" fontId="54" fillId="0" borderId="0" xfId="49" applyNumberFormat="1" applyFont="1" applyBorder="1" applyAlignment="1">
      <alignment horizontal="right"/>
    </xf>
    <xf numFmtId="183" fontId="14" fillId="0" borderId="0" xfId="49" applyNumberFormat="1" applyFont="1" applyAlignment="1">
      <alignment horizontal="right" vertical="center"/>
    </xf>
    <xf numFmtId="183" fontId="15" fillId="2" borderId="0" xfId="0" applyNumberFormat="1" applyFont="1" applyFill="1" applyBorder="1" applyAlignment="1">
      <alignment horizontal="right" vertical="center"/>
    </xf>
    <xf numFmtId="185" fontId="15" fillId="0" borderId="0" xfId="40" applyNumberFormat="1" applyFont="1" applyBorder="1" applyAlignment="1">
      <alignment horizontal="right"/>
    </xf>
    <xf numFmtId="185" fontId="14" fillId="2" borderId="0" xfId="0" applyNumberFormat="1" applyFont="1" applyFill="1" applyBorder="1" applyAlignment="1">
      <alignment horizontal="right" vertical="center"/>
    </xf>
    <xf numFmtId="185" fontId="15" fillId="2" borderId="0" xfId="0" applyNumberFormat="1" applyFont="1" applyFill="1" applyBorder="1" applyAlignment="1">
      <alignment horizontal="right" vertical="center"/>
    </xf>
    <xf numFmtId="185" fontId="14" fillId="27" borderId="3" xfId="40" applyNumberFormat="1" applyFont="1" applyFill="1" applyBorder="1" applyAlignment="1">
      <alignment horizontal="right"/>
    </xf>
    <xf numFmtId="181" fontId="14" fillId="0" borderId="0" xfId="49" applyNumberFormat="1" applyFont="1" applyBorder="1" applyAlignment="1">
      <alignment horizontal="right"/>
    </xf>
    <xf numFmtId="182" fontId="15" fillId="27" borderId="0" xfId="40" applyNumberFormat="1" applyFont="1" applyFill="1" applyBorder="1" applyAlignment="1">
      <alignment horizontal="right" vertical="center"/>
    </xf>
    <xf numFmtId="182" fontId="14" fillId="27" borderId="0" xfId="40" applyNumberFormat="1" applyFont="1" applyFill="1" applyBorder="1" applyAlignment="1">
      <alignment horizontal="right" vertical="center"/>
    </xf>
    <xf numFmtId="181" fontId="14" fillId="0" borderId="0" xfId="49" applyNumberFormat="1" applyFont="1" applyBorder="1" applyAlignment="1">
      <alignment horizontal="right" vertical="center"/>
    </xf>
    <xf numFmtId="181" fontId="14" fillId="0" borderId="3" xfId="49" applyNumberFormat="1" applyFont="1" applyBorder="1" applyAlignment="1">
      <alignment horizontal="right" vertical="center"/>
    </xf>
    <xf numFmtId="180" fontId="15" fillId="27" borderId="0" xfId="40" applyNumberFormat="1" applyFont="1" applyFill="1" applyBorder="1" applyAlignment="1">
      <alignment horizontal="right" vertical="center"/>
    </xf>
    <xf numFmtId="182" fontId="14" fillId="27" borderId="0" xfId="49" applyNumberFormat="1" applyFont="1" applyFill="1" applyBorder="1" applyAlignment="1">
      <alignment vertical="center"/>
    </xf>
    <xf numFmtId="180" fontId="52" fillId="27" borderId="0" xfId="49" applyNumberFormat="1" applyFont="1" applyFill="1" applyBorder="1" applyAlignment="1">
      <alignment horizontal="right"/>
    </xf>
    <xf numFmtId="182" fontId="18" fillId="27" borderId="0" xfId="40" applyNumberFormat="1" applyFont="1" applyFill="1" applyBorder="1" applyAlignment="1">
      <alignment horizontal="right" vertical="center"/>
    </xf>
    <xf numFmtId="182" fontId="14" fillId="27" borderId="3" xfId="49" applyNumberFormat="1" applyFont="1" applyFill="1" applyBorder="1" applyAlignment="1">
      <alignment horizontal="right" vertical="center"/>
    </xf>
    <xf numFmtId="0" fontId="14" fillId="6" borderId="0" xfId="0" applyFont="1" applyFill="1" applyBorder="1" applyAlignment="1">
      <alignment horizontal="left" indent="1"/>
    </xf>
    <xf numFmtId="178" fontId="20" fillId="2" borderId="0" xfId="0" applyNumberFormat="1" applyFont="1" applyFill="1" applyBorder="1" applyAlignment="1"/>
    <xf numFmtId="177" fontId="15" fillId="5" borderId="3" xfId="0" applyNumberFormat="1" applyFont="1" applyFill="1" applyBorder="1" applyAlignment="1" applyProtection="1">
      <alignment horizontal="left" vertical="center" indent="3"/>
    </xf>
    <xf numFmtId="181" fontId="17" fillId="27" borderId="0" xfId="49" applyNumberFormat="1" applyFont="1" applyFill="1" applyBorder="1" applyAlignment="1">
      <alignment horizontal="right" vertical="center"/>
    </xf>
    <xf numFmtId="181" fontId="15" fillId="0" borderId="0" xfId="49" applyNumberFormat="1" applyFont="1" applyAlignment="1">
      <alignment horizontal="right"/>
    </xf>
    <xf numFmtId="181" fontId="14" fillId="0" borderId="0" xfId="49" applyNumberFormat="1" applyFont="1" applyAlignment="1">
      <alignment horizontal="right"/>
    </xf>
    <xf numFmtId="181" fontId="14" fillId="27" borderId="3" xfId="40" applyNumberFormat="1" applyFont="1" applyFill="1" applyBorder="1" applyAlignment="1">
      <alignment horizontal="right"/>
    </xf>
    <xf numFmtId="182" fontId="14" fillId="27" borderId="0" xfId="49" applyNumberFormat="1" applyFont="1" applyFill="1" applyAlignment="1">
      <alignment horizontal="right" vertical="center"/>
    </xf>
    <xf numFmtId="182" fontId="15" fillId="27" borderId="0" xfId="49" applyNumberFormat="1" applyFont="1" applyFill="1" applyAlignment="1">
      <alignment horizontal="right" vertical="center"/>
    </xf>
    <xf numFmtId="182" fontId="14" fillId="27" borderId="0" xfId="49" applyNumberFormat="1" applyFont="1" applyFill="1" applyBorder="1" applyAlignment="1">
      <alignment horizontal="right" vertical="center"/>
    </xf>
    <xf numFmtId="182" fontId="15" fillId="27" borderId="0" xfId="49" applyNumberFormat="1" applyFont="1" applyFill="1" applyBorder="1" applyAlignment="1">
      <alignment horizontal="right" vertical="center"/>
    </xf>
    <xf numFmtId="180" fontId="18" fillId="27" borderId="0" xfId="40" applyNumberFormat="1" applyFont="1" applyFill="1" applyBorder="1" applyAlignment="1">
      <alignment horizontal="right" vertical="center"/>
    </xf>
    <xf numFmtId="0" fontId="16" fillId="0" borderId="7" xfId="47" applyFont="1" applyBorder="1"/>
    <xf numFmtId="3" fontId="15" fillId="3" borderId="14" xfId="47" applyNumberFormat="1" applyFont="1" applyFill="1" applyBorder="1" applyAlignment="1">
      <alignment horizontal="center" vertical="center" wrapText="1"/>
    </xf>
    <xf numFmtId="171" fontId="14" fillId="2" borderId="0" xfId="47" applyNumberFormat="1" applyFont="1" applyFill="1" applyBorder="1" applyAlignment="1">
      <alignment horizontal="right" vertical="center" indent="1"/>
    </xf>
    <xf numFmtId="173" fontId="14" fillId="2" borderId="7" xfId="47" applyNumberFormat="1" applyFont="1" applyFill="1" applyBorder="1" applyAlignment="1">
      <alignment vertical="center"/>
    </xf>
    <xf numFmtId="0" fontId="23" fillId="0" borderId="7" xfId="47" applyFont="1" applyFill="1" applyBorder="1" applyAlignment="1">
      <alignment vertical="center"/>
    </xf>
    <xf numFmtId="170" fontId="17" fillId="2" borderId="0" xfId="47" applyNumberFormat="1" applyFont="1" applyFill="1" applyBorder="1" applyAlignment="1">
      <alignment horizontal="right" vertical="center" indent="1"/>
    </xf>
    <xf numFmtId="183" fontId="14" fillId="2" borderId="0" xfId="0" applyNumberFormat="1" applyFont="1" applyFill="1" applyBorder="1" applyAlignment="1">
      <alignment horizontal="right" vertical="center"/>
    </xf>
    <xf numFmtId="175" fontId="14" fillId="0" borderId="0" xfId="47" applyNumberFormat="1" applyFont="1" applyFill="1" applyBorder="1" applyAlignment="1" applyProtection="1"/>
    <xf numFmtId="175" fontId="14" fillId="2" borderId="0" xfId="47" applyNumberFormat="1" applyFont="1" applyFill="1" applyBorder="1" applyAlignment="1" applyProtection="1"/>
    <xf numFmtId="0" fontId="60" fillId="27" borderId="0" xfId="0" applyFont="1" applyFill="1" applyBorder="1" applyAlignment="1">
      <alignment horizontal="left" indent="1"/>
    </xf>
    <xf numFmtId="176" fontId="58" fillId="2" borderId="0" xfId="0" applyNumberFormat="1" applyFont="1" applyFill="1" applyAlignment="1">
      <alignment horizontal="left" vertical="center" indent="1"/>
    </xf>
    <xf numFmtId="186" fontId="14" fillId="2" borderId="3" xfId="0" applyNumberFormat="1" applyFont="1" applyFill="1" applyBorder="1" applyAlignment="1">
      <alignment horizontal="left" indent="1"/>
    </xf>
    <xf numFmtId="184" fontId="14" fillId="2" borderId="3" xfId="40" applyNumberFormat="1" applyFont="1" applyFill="1" applyBorder="1" applyAlignment="1">
      <alignment horizontal="right"/>
    </xf>
    <xf numFmtId="3" fontId="3" fillId="0" borderId="0" xfId="0" applyNumberFormat="1" applyFont="1" applyFill="1"/>
    <xf numFmtId="3" fontId="3" fillId="0" borderId="0" xfId="0" quotePrefix="1" applyNumberFormat="1" applyFont="1" applyFill="1" applyAlignment="1">
      <alignment horizontal="right"/>
    </xf>
    <xf numFmtId="1" fontId="14" fillId="0" borderId="3" xfId="0" quotePrefix="1" applyNumberFormat="1" applyFont="1" applyFill="1" applyBorder="1" applyAlignment="1">
      <alignment horizontal="right" vertical="center"/>
    </xf>
    <xf numFmtId="3" fontId="3" fillId="0" borderId="3" xfId="0" applyNumberFormat="1" applyFont="1" applyFill="1" applyBorder="1" applyAlignment="1">
      <alignment horizontal="right"/>
    </xf>
    <xf numFmtId="177" fontId="15" fillId="4" borderId="3" xfId="0" applyNumberFormat="1" applyFont="1" applyFill="1" applyBorder="1" applyAlignment="1" applyProtection="1">
      <alignment vertical="center"/>
    </xf>
    <xf numFmtId="3" fontId="15" fillId="4" borderId="3" xfId="0" applyNumberFormat="1" applyFont="1" applyFill="1" applyBorder="1" applyAlignment="1" applyProtection="1">
      <alignment vertical="center"/>
    </xf>
    <xf numFmtId="177" fontId="15" fillId="5" borderId="3" xfId="0" applyNumberFormat="1" applyFont="1" applyFill="1" applyBorder="1" applyAlignment="1" applyProtection="1">
      <alignment horizontal="right" vertical="center" indent="1"/>
    </xf>
    <xf numFmtId="170" fontId="60" fillId="27" borderId="0" xfId="0" applyNumberFormat="1" applyFont="1" applyFill="1" applyAlignment="1">
      <alignment horizontal="right"/>
    </xf>
    <xf numFmtId="0" fontId="61" fillId="0" borderId="0" xfId="0" applyFont="1" applyFill="1" applyBorder="1" applyAlignment="1">
      <alignment horizontal="center"/>
    </xf>
    <xf numFmtId="176" fontId="14" fillId="0" borderId="0" xfId="0" applyNumberFormat="1" applyFont="1" applyFill="1" applyBorder="1" applyAlignment="1">
      <alignment horizontal="center" vertical="center"/>
    </xf>
    <xf numFmtId="0" fontId="15" fillId="0" borderId="0" xfId="47" applyFont="1" applyFill="1" applyBorder="1" applyAlignment="1">
      <alignment horizontal="center" vertical="center"/>
    </xf>
    <xf numFmtId="0" fontId="15" fillId="0" borderId="0" xfId="47" applyFont="1" applyFill="1" applyBorder="1" applyAlignment="1">
      <alignment vertical="center"/>
    </xf>
    <xf numFmtId="0" fontId="64" fillId="0" borderId="0" xfId="0" applyFont="1" applyFill="1" applyBorder="1" applyAlignment="1">
      <alignment horizontal="left"/>
    </xf>
    <xf numFmtId="0" fontId="64" fillId="6" borderId="0" xfId="0" applyFont="1" applyFill="1" applyBorder="1" applyAlignment="1">
      <alignment horizontal="left"/>
    </xf>
    <xf numFmtId="0" fontId="15" fillId="0" borderId="0" xfId="47" applyFont="1" applyFill="1" applyBorder="1" applyAlignment="1">
      <alignment horizontal="center" vertical="center"/>
    </xf>
    <xf numFmtId="0" fontId="15" fillId="0" borderId="0" xfId="47" applyFont="1" applyFill="1" applyBorder="1" applyAlignment="1">
      <alignment vertical="center"/>
    </xf>
    <xf numFmtId="0" fontId="65" fillId="0" borderId="30" xfId="47" applyFont="1" applyFill="1" applyBorder="1" applyAlignment="1">
      <alignment vertical="center"/>
    </xf>
    <xf numFmtId="0" fontId="15" fillId="0" borderId="30" xfId="47" applyFont="1" applyFill="1" applyBorder="1" applyAlignment="1">
      <alignment horizontal="center" vertical="center"/>
    </xf>
    <xf numFmtId="3" fontId="15" fillId="0" borderId="30" xfId="47" applyNumberFormat="1" applyFont="1" applyFill="1" applyBorder="1" applyAlignment="1">
      <alignment vertical="center"/>
    </xf>
    <xf numFmtId="178" fontId="15" fillId="28" borderId="0" xfId="47" applyNumberFormat="1" applyFont="1" applyFill="1" applyBorder="1" applyAlignment="1"/>
    <xf numFmtId="176" fontId="15" fillId="27" borderId="0" xfId="40" applyNumberFormat="1" applyFont="1" applyFill="1" applyBorder="1" applyAlignment="1">
      <alignment horizontal="right"/>
    </xf>
    <xf numFmtId="178" fontId="14" fillId="27" borderId="0" xfId="47" applyNumberFormat="1" applyFont="1" applyFill="1" applyBorder="1" applyAlignment="1">
      <alignment horizontal="left" indent="1"/>
    </xf>
    <xf numFmtId="176" fontId="14" fillId="27" borderId="0" xfId="0" applyNumberFormat="1" applyFont="1" applyFill="1" applyAlignment="1">
      <alignment horizontal="right" vertical="center"/>
    </xf>
    <xf numFmtId="176" fontId="15" fillId="27" borderId="0" xfId="0" applyNumberFormat="1" applyFont="1" applyFill="1" applyAlignment="1">
      <alignment horizontal="right" vertical="center"/>
    </xf>
    <xf numFmtId="176" fontId="14" fillId="27" borderId="3" xfId="0" applyNumberFormat="1" applyFont="1" applyFill="1" applyBorder="1" applyAlignment="1">
      <alignment horizontal="right"/>
    </xf>
    <xf numFmtId="180" fontId="14" fillId="27" borderId="3" xfId="40" applyNumberFormat="1" applyFont="1" applyFill="1" applyBorder="1" applyAlignment="1">
      <alignment horizontal="right"/>
    </xf>
    <xf numFmtId="0" fontId="16" fillId="27" borderId="0" xfId="47" applyFont="1" applyFill="1"/>
    <xf numFmtId="178" fontId="14" fillId="27" borderId="0" xfId="40" applyNumberFormat="1" applyFont="1" applyFill="1"/>
    <xf numFmtId="178" fontId="14" fillId="27" borderId="0" xfId="40" applyNumberFormat="1" applyFont="1" applyFill="1" applyAlignment="1">
      <alignment horizontal="center" vertical="center"/>
    </xf>
    <xf numFmtId="0" fontId="21" fillId="27" borderId="0" xfId="47" applyFont="1" applyFill="1" applyBorder="1"/>
    <xf numFmtId="178" fontId="14" fillId="27" borderId="0" xfId="40" applyNumberFormat="1" applyFont="1" applyFill="1" applyBorder="1"/>
    <xf numFmtId="178" fontId="14" fillId="27" borderId="3" xfId="47" applyNumberFormat="1" applyFont="1" applyFill="1" applyBorder="1" applyAlignment="1">
      <alignment horizontal="left" indent="1"/>
    </xf>
    <xf numFmtId="0" fontId="65" fillId="0" borderId="30" xfId="0" applyFont="1" applyFill="1" applyBorder="1" applyAlignment="1">
      <alignment vertical="center"/>
    </xf>
    <xf numFmtId="0" fontId="15" fillId="0" borderId="30" xfId="0" applyFont="1" applyFill="1" applyBorder="1" applyAlignment="1">
      <alignment horizontal="center" vertical="center"/>
    </xf>
    <xf numFmtId="3" fontId="15" fillId="0" borderId="30" xfId="0" applyNumberFormat="1" applyFont="1" applyFill="1" applyBorder="1" applyAlignment="1">
      <alignment vertical="center"/>
    </xf>
    <xf numFmtId="178" fontId="15" fillId="28" borderId="0" xfId="0" applyNumberFormat="1" applyFont="1" applyFill="1" applyBorder="1" applyAlignment="1"/>
    <xf numFmtId="176" fontId="15" fillId="27" borderId="0" xfId="40" applyNumberFormat="1" applyFont="1" applyFill="1" applyBorder="1" applyAlignment="1">
      <alignment horizontal="center"/>
    </xf>
    <xf numFmtId="178" fontId="14" fillId="27" borderId="0" xfId="0" applyNumberFormat="1" applyFont="1" applyFill="1" applyBorder="1" applyAlignment="1">
      <alignment horizontal="left" indent="1"/>
    </xf>
    <xf numFmtId="176" fontId="14" fillId="27" borderId="0" xfId="0" applyNumberFormat="1" applyFont="1" applyFill="1" applyAlignment="1">
      <alignment horizontal="center" vertical="center"/>
    </xf>
    <xf numFmtId="181" fontId="14" fillId="2" borderId="0" xfId="0" applyNumberFormat="1" applyFont="1" applyFill="1" applyBorder="1" applyAlignment="1">
      <alignment horizontal="right" vertical="center"/>
    </xf>
    <xf numFmtId="176" fontId="14" fillId="27" borderId="3" xfId="0" applyNumberFormat="1" applyFont="1" applyFill="1" applyBorder="1" applyAlignment="1">
      <alignment horizontal="center"/>
    </xf>
    <xf numFmtId="179" fontId="59" fillId="27" borderId="0" xfId="40" applyNumberFormat="1" applyFont="1" applyFill="1" applyBorder="1" applyAlignment="1">
      <alignment horizontal="center"/>
    </xf>
    <xf numFmtId="176" fontId="21" fillId="27" borderId="0" xfId="0" applyNumberFormat="1" applyFont="1" applyFill="1"/>
    <xf numFmtId="176" fontId="21" fillId="27" borderId="0" xfId="0" applyNumberFormat="1" applyFont="1" applyFill="1" applyBorder="1"/>
    <xf numFmtId="178" fontId="14" fillId="27" borderId="3" xfId="0" applyNumberFormat="1" applyFont="1" applyFill="1" applyBorder="1" applyAlignment="1">
      <alignment horizontal="left" indent="1"/>
    </xf>
    <xf numFmtId="3" fontId="14" fillId="2" borderId="0" xfId="0" applyNumberFormat="1" applyFont="1" applyFill="1" applyBorder="1" applyAlignment="1">
      <alignment horizontal="right" vertical="center"/>
    </xf>
    <xf numFmtId="3" fontId="14" fillId="27" borderId="0" xfId="0" applyNumberFormat="1" applyFont="1" applyFill="1" applyAlignment="1">
      <alignment horizontal="right" vertical="center"/>
    </xf>
    <xf numFmtId="0" fontId="14" fillId="27" borderId="0" xfId="0" applyFont="1" applyFill="1"/>
    <xf numFmtId="176" fontId="16" fillId="27" borderId="0" xfId="0" applyNumberFormat="1" applyFont="1" applyFill="1"/>
    <xf numFmtId="180" fontId="59" fillId="27" borderId="0" xfId="40" applyNumberFormat="1" applyFont="1" applyFill="1" applyBorder="1" applyAlignment="1">
      <alignment horizontal="center"/>
    </xf>
    <xf numFmtId="181" fontId="59" fillId="27" borderId="0" xfId="40" applyNumberFormat="1" applyFont="1" applyFill="1" applyBorder="1" applyAlignment="1">
      <alignment horizontal="center"/>
    </xf>
    <xf numFmtId="176" fontId="16" fillId="27" borderId="0" xfId="0" applyNumberFormat="1" applyFont="1" applyFill="1" applyBorder="1"/>
    <xf numFmtId="1" fontId="47" fillId="0" borderId="0" xfId="49" applyNumberFormat="1" applyFont="1" applyBorder="1" applyAlignment="1">
      <alignment vertical="center"/>
    </xf>
    <xf numFmtId="179" fontId="66" fillId="27" borderId="0" xfId="49" applyNumberFormat="1" applyFont="1" applyFill="1" applyBorder="1" applyAlignment="1">
      <alignment horizontal="center" vertical="center"/>
    </xf>
    <xf numFmtId="1" fontId="66" fillId="27" borderId="0" xfId="49" applyNumberFormat="1" applyFont="1" applyFill="1" applyBorder="1" applyAlignment="1">
      <alignment horizontal="center" vertical="center"/>
    </xf>
    <xf numFmtId="182" fontId="15" fillId="2" borderId="0" xfId="0" applyNumberFormat="1" applyFont="1" applyFill="1" applyBorder="1" applyAlignment="1">
      <alignment horizontal="right" vertical="center"/>
    </xf>
    <xf numFmtId="182" fontId="17" fillId="27" borderId="0" xfId="49" applyNumberFormat="1" applyFont="1" applyFill="1" applyBorder="1" applyAlignment="1">
      <alignment vertical="center"/>
    </xf>
    <xf numFmtId="182" fontId="17" fillId="27" borderId="0" xfId="49" applyNumberFormat="1" applyFont="1" applyFill="1" applyBorder="1" applyAlignment="1">
      <alignment horizontal="right" vertical="center"/>
    </xf>
    <xf numFmtId="182" fontId="14" fillId="0" borderId="0" xfId="49" applyNumberFormat="1" applyFont="1" applyBorder="1" applyAlignment="1">
      <alignment horizontal="right" vertical="center"/>
    </xf>
    <xf numFmtId="182" fontId="14" fillId="2" borderId="0" xfId="0" applyNumberFormat="1" applyFont="1" applyFill="1" applyBorder="1" applyAlignment="1">
      <alignment horizontal="right" vertical="center"/>
    </xf>
    <xf numFmtId="181" fontId="17" fillId="27" borderId="0" xfId="40" applyNumberFormat="1" applyFont="1" applyFill="1" applyBorder="1" applyAlignment="1">
      <alignment horizontal="right" vertical="center"/>
    </xf>
    <xf numFmtId="182" fontId="14" fillId="0" borderId="3" xfId="49" applyNumberFormat="1" applyFont="1" applyBorder="1" applyAlignment="1">
      <alignment horizontal="right" vertical="center"/>
    </xf>
    <xf numFmtId="182" fontId="14" fillId="0" borderId="3" xfId="49" applyNumberFormat="1" applyFont="1" applyBorder="1" applyAlignment="1">
      <alignment vertical="center"/>
    </xf>
    <xf numFmtId="182" fontId="17" fillId="27" borderId="3" xfId="40" applyNumberFormat="1" applyFont="1" applyFill="1" applyBorder="1" applyAlignment="1">
      <alignment horizontal="right" vertical="center"/>
    </xf>
    <xf numFmtId="182" fontId="14" fillId="0" borderId="0" xfId="49" applyNumberFormat="1" applyFont="1" applyBorder="1" applyAlignment="1">
      <alignment vertical="center"/>
    </xf>
    <xf numFmtId="182" fontId="14" fillId="2" borderId="3" xfId="0" applyNumberFormat="1" applyFont="1" applyFill="1" applyBorder="1" applyAlignment="1">
      <alignment horizontal="right" vertical="center"/>
    </xf>
    <xf numFmtId="0" fontId="15" fillId="29" borderId="0" xfId="49" applyFont="1" applyFill="1" applyBorder="1" applyAlignment="1">
      <alignment horizontal="left" indent="1"/>
    </xf>
    <xf numFmtId="0" fontId="14" fillId="29" borderId="3" xfId="49" applyFont="1" applyFill="1" applyBorder="1" applyAlignment="1">
      <alignment horizontal="left" indent="1"/>
    </xf>
    <xf numFmtId="182" fontId="18" fillId="27" borderId="0" xfId="49" applyNumberFormat="1" applyFont="1" applyFill="1" applyBorder="1" applyAlignment="1">
      <alignment vertical="center"/>
    </xf>
    <xf numFmtId="182" fontId="17" fillId="27" borderId="0" xfId="49" applyNumberFormat="1" applyFont="1" applyFill="1" applyBorder="1" applyAlignment="1">
      <alignment horizontal="left" vertical="center" indent="2"/>
    </xf>
    <xf numFmtId="182" fontId="15" fillId="0" borderId="0" xfId="49" applyNumberFormat="1" applyFont="1" applyBorder="1" applyAlignment="1">
      <alignment vertical="center"/>
    </xf>
    <xf numFmtId="182" fontId="18" fillId="27" borderId="0" xfId="49" applyNumberFormat="1" applyFont="1" applyFill="1" applyBorder="1" applyAlignment="1">
      <alignment horizontal="right" vertical="center"/>
    </xf>
    <xf numFmtId="182" fontId="15" fillId="2" borderId="0" xfId="0" applyNumberFormat="1" applyFont="1" applyFill="1" applyBorder="1" applyAlignment="1">
      <alignment vertical="center"/>
    </xf>
    <xf numFmtId="182" fontId="14" fillId="2" borderId="0" xfId="0" applyNumberFormat="1" applyFont="1" applyFill="1" applyBorder="1" applyAlignment="1">
      <alignment vertical="center"/>
    </xf>
    <xf numFmtId="182" fontId="18" fillId="27" borderId="0" xfId="49" applyNumberFormat="1" applyFont="1" applyFill="1" applyBorder="1" applyAlignment="1">
      <alignment horizontal="left" vertical="center" indent="2"/>
    </xf>
    <xf numFmtId="182" fontId="17" fillId="27" borderId="3" xfId="49" applyNumberFormat="1" applyFont="1" applyFill="1" applyBorder="1" applyAlignment="1">
      <alignment horizontal="left" vertical="center" indent="2"/>
    </xf>
    <xf numFmtId="176" fontId="17" fillId="27" borderId="0" xfId="49" applyNumberFormat="1" applyFont="1" applyFill="1" applyBorder="1" applyAlignment="1">
      <alignment vertical="center"/>
    </xf>
    <xf numFmtId="183" fontId="14" fillId="0" borderId="0" xfId="49" applyNumberFormat="1" applyFont="1" applyBorder="1" applyAlignment="1">
      <alignment horizontal="right"/>
    </xf>
    <xf numFmtId="176" fontId="14" fillId="0" borderId="0" xfId="49" applyNumberFormat="1" applyFont="1" applyAlignment="1">
      <alignment vertical="center"/>
    </xf>
    <xf numFmtId="180" fontId="52" fillId="0" borderId="0" xfId="49" applyNumberFormat="1" applyFont="1" applyBorder="1" applyAlignment="1">
      <alignment horizontal="right"/>
    </xf>
    <xf numFmtId="176" fontId="14" fillId="0" borderId="3" xfId="49" applyNumberFormat="1" applyFont="1" applyBorder="1" applyAlignment="1">
      <alignment vertical="center"/>
    </xf>
    <xf numFmtId="180" fontId="14" fillId="0" borderId="3" xfId="40" applyNumberFormat="1" applyFont="1" applyBorder="1" applyAlignment="1">
      <alignment horizontal="right"/>
    </xf>
    <xf numFmtId="183" fontId="52" fillId="0" borderId="3" xfId="49" applyNumberFormat="1" applyFont="1" applyBorder="1" applyAlignment="1">
      <alignment horizontal="right"/>
    </xf>
    <xf numFmtId="183" fontId="14" fillId="0" borderId="3" xfId="49" applyNumberFormat="1" applyFont="1" applyBorder="1" applyAlignment="1">
      <alignment vertical="center"/>
    </xf>
    <xf numFmtId="183" fontId="17" fillId="27" borderId="3" xfId="40" applyNumberFormat="1" applyFont="1" applyFill="1" applyBorder="1" applyAlignment="1">
      <alignment horizontal="right" vertical="center"/>
    </xf>
    <xf numFmtId="185" fontId="14" fillId="0" borderId="3" xfId="40" applyNumberFormat="1" applyFont="1" applyBorder="1" applyAlignment="1">
      <alignment horizontal="right"/>
    </xf>
    <xf numFmtId="182" fontId="14" fillId="0" borderId="0" xfId="49" applyNumberFormat="1" applyFont="1" applyBorder="1" applyAlignment="1">
      <alignment horizontal="right"/>
    </xf>
    <xf numFmtId="181" fontId="15" fillId="0" borderId="0" xfId="50" applyNumberFormat="1" applyFont="1" applyBorder="1" applyAlignment="1" applyProtection="1">
      <alignment horizontal="right" vertical="center"/>
    </xf>
    <xf numFmtId="182" fontId="14" fillId="0" borderId="0" xfId="49" applyNumberFormat="1" applyFont="1" applyAlignment="1">
      <alignment horizontal="right"/>
    </xf>
    <xf numFmtId="181" fontId="14" fillId="0" borderId="0" xfId="49" applyNumberFormat="1" applyFont="1" applyBorder="1" applyAlignment="1">
      <alignment vertical="center"/>
    </xf>
    <xf numFmtId="182" fontId="15" fillId="0" borderId="0" xfId="49" applyNumberFormat="1" applyFont="1" applyBorder="1" applyAlignment="1">
      <alignment horizontal="center"/>
    </xf>
    <xf numFmtId="182" fontId="52" fillId="27" borderId="0" xfId="49" applyNumberFormat="1" applyFont="1" applyFill="1" applyBorder="1" applyAlignment="1">
      <alignment horizontal="right"/>
    </xf>
    <xf numFmtId="181" fontId="52" fillId="27" borderId="0" xfId="49" applyNumberFormat="1" applyFont="1" applyFill="1" applyBorder="1" applyAlignment="1">
      <alignment horizontal="right"/>
    </xf>
    <xf numFmtId="182" fontId="14" fillId="27" borderId="3" xfId="49" applyNumberFormat="1" applyFont="1" applyFill="1" applyBorder="1" applyAlignment="1">
      <alignment vertical="center"/>
    </xf>
    <xf numFmtId="182" fontId="52" fillId="27" borderId="3" xfId="49" applyNumberFormat="1" applyFont="1" applyFill="1" applyBorder="1" applyAlignment="1">
      <alignment horizontal="right"/>
    </xf>
    <xf numFmtId="181" fontId="14" fillId="27" borderId="0" xfId="49" applyNumberFormat="1" applyFont="1" applyFill="1" applyAlignment="1">
      <alignment vertical="center"/>
    </xf>
    <xf numFmtId="182" fontId="14" fillId="27" borderId="7" xfId="49" applyNumberFormat="1" applyFont="1" applyFill="1" applyBorder="1" applyAlignment="1">
      <alignment vertical="center"/>
    </xf>
    <xf numFmtId="181" fontId="14" fillId="27" borderId="7" xfId="49" applyNumberFormat="1" applyFont="1" applyFill="1" applyBorder="1" applyAlignment="1">
      <alignment vertical="center"/>
    </xf>
    <xf numFmtId="182" fontId="14" fillId="27" borderId="0" xfId="49" applyNumberFormat="1" applyFont="1" applyFill="1" applyBorder="1" applyAlignment="1">
      <alignment horizontal="right"/>
    </xf>
    <xf numFmtId="182" fontId="14" fillId="27" borderId="0" xfId="40" applyNumberFormat="1" applyFont="1" applyFill="1" applyBorder="1" applyAlignment="1">
      <alignment horizontal="right"/>
    </xf>
    <xf numFmtId="180" fontId="14" fillId="0" borderId="3" xfId="49" applyNumberFormat="1" applyFont="1" applyBorder="1" applyAlignment="1">
      <alignment horizontal="right" vertical="center"/>
    </xf>
    <xf numFmtId="182" fontId="14" fillId="27" borderId="0" xfId="49" applyNumberFormat="1" applyFont="1" applyFill="1" applyBorder="1" applyAlignment="1"/>
    <xf numFmtId="182" fontId="15" fillId="27" borderId="0" xfId="49" applyNumberFormat="1" applyFont="1" applyFill="1" applyAlignment="1">
      <alignment vertical="center"/>
    </xf>
    <xf numFmtId="182" fontId="54" fillId="27" borderId="0" xfId="49" applyNumberFormat="1" applyFont="1" applyFill="1" applyBorder="1" applyAlignment="1">
      <alignment horizontal="right"/>
    </xf>
    <xf numFmtId="180" fontId="54" fillId="27" borderId="0" xfId="49" applyNumberFormat="1" applyFont="1" applyFill="1" applyBorder="1" applyAlignment="1">
      <alignment horizontal="right"/>
    </xf>
    <xf numFmtId="180" fontId="15" fillId="27" borderId="0" xfId="49" applyNumberFormat="1" applyFont="1" applyFill="1" applyBorder="1" applyAlignment="1">
      <alignment horizontal="right" vertical="center"/>
    </xf>
    <xf numFmtId="180" fontId="52" fillId="27" borderId="3" xfId="49" applyNumberFormat="1" applyFont="1" applyFill="1" applyBorder="1" applyAlignment="1">
      <alignment horizontal="right"/>
    </xf>
    <xf numFmtId="1" fontId="16" fillId="27" borderId="0" xfId="49" applyNumberFormat="1" applyFont="1" applyFill="1" applyAlignment="1">
      <alignment vertical="center"/>
    </xf>
    <xf numFmtId="0" fontId="14" fillId="27" borderId="0" xfId="49" applyFont="1" applyFill="1" applyAlignment="1">
      <alignment vertical="center"/>
    </xf>
    <xf numFmtId="192" fontId="14" fillId="27" borderId="0" xfId="0" applyNumberFormat="1" applyFont="1" applyFill="1" applyAlignment="1">
      <alignment horizontal="center" vertical="center"/>
    </xf>
    <xf numFmtId="192" fontId="14" fillId="2" borderId="0" xfId="0" applyNumberFormat="1" applyFont="1" applyFill="1" applyBorder="1" applyAlignment="1">
      <alignment horizontal="center" vertical="center"/>
    </xf>
    <xf numFmtId="192" fontId="14" fillId="27" borderId="0" xfId="0" applyNumberFormat="1" applyFont="1" applyFill="1" applyAlignment="1">
      <alignment horizontal="center"/>
    </xf>
    <xf numFmtId="0" fontId="21" fillId="2" borderId="0" xfId="0" applyFont="1" applyFill="1" applyAlignment="1">
      <alignment horizontal="center"/>
    </xf>
    <xf numFmtId="176" fontId="14" fillId="2" borderId="0" xfId="0" applyNumberFormat="1" applyFont="1" applyFill="1" applyAlignment="1">
      <alignment horizontal="center"/>
    </xf>
    <xf numFmtId="2" fontId="14" fillId="0" borderId="0" xfId="0" applyNumberFormat="1" applyFont="1" applyBorder="1" applyAlignment="1">
      <alignment horizontal="center"/>
    </xf>
    <xf numFmtId="2" fontId="0" fillId="0" borderId="0" xfId="0" applyNumberFormat="1" applyFont="1" applyAlignment="1">
      <alignment horizontal="center"/>
    </xf>
    <xf numFmtId="2" fontId="14" fillId="2" borderId="0" xfId="0" applyNumberFormat="1" applyFont="1" applyFill="1" applyAlignment="1">
      <alignment horizontal="center"/>
    </xf>
    <xf numFmtId="0" fontId="67" fillId="27" borderId="0" xfId="0" applyFont="1" applyFill="1" applyBorder="1" applyAlignment="1">
      <alignment horizontal="left" indent="1"/>
    </xf>
    <xf numFmtId="0" fontId="68" fillId="27" borderId="0" xfId="0" applyFont="1" applyFill="1" applyBorder="1" applyProtection="1">
      <protection locked="0"/>
    </xf>
    <xf numFmtId="0" fontId="68" fillId="27" borderId="0" xfId="0" applyFont="1" applyFill="1" applyBorder="1" applyAlignment="1" applyProtection="1">
      <alignment horizontal="center"/>
      <protection locked="0"/>
    </xf>
    <xf numFmtId="0" fontId="69" fillId="27" borderId="0" xfId="0" applyFont="1" applyFill="1" applyBorder="1" applyAlignment="1">
      <alignment horizontal="center"/>
    </xf>
    <xf numFmtId="0" fontId="70" fillId="30" borderId="0" xfId="0" applyFont="1" applyFill="1" applyBorder="1" applyAlignment="1"/>
    <xf numFmtId="0" fontId="71" fillId="27" borderId="0" xfId="0" applyFont="1" applyFill="1" applyBorder="1" applyAlignment="1">
      <alignment horizontal="center"/>
    </xf>
    <xf numFmtId="0" fontId="71" fillId="27" borderId="0" xfId="0" applyFont="1" applyFill="1" applyBorder="1"/>
    <xf numFmtId="2" fontId="68" fillId="27" borderId="0" xfId="0" applyNumberFormat="1" applyFont="1" applyFill="1" applyBorder="1"/>
    <xf numFmtId="2" fontId="72" fillId="27" borderId="0" xfId="0" applyNumberFormat="1" applyFont="1" applyFill="1" applyBorder="1"/>
    <xf numFmtId="0" fontId="68" fillId="27" borderId="0" xfId="0" applyFont="1" applyFill="1" applyBorder="1"/>
    <xf numFmtId="193" fontId="14" fillId="27" borderId="0" xfId="0" applyNumberFormat="1" applyFont="1" applyFill="1" applyAlignment="1">
      <alignment horizontal="left" indent="1"/>
    </xf>
    <xf numFmtId="192" fontId="14" fillId="27" borderId="0" xfId="0" applyNumberFormat="1" applyFont="1" applyFill="1" applyAlignment="1">
      <alignment horizontal="left" indent="1"/>
    </xf>
    <xf numFmtId="176" fontId="14" fillId="2" borderId="0" xfId="0" applyNumberFormat="1" applyFont="1" applyFill="1" applyAlignment="1">
      <alignment horizontal="left" vertical="center" indent="1"/>
    </xf>
    <xf numFmtId="176" fontId="14" fillId="2" borderId="0" xfId="0" applyNumberFormat="1" applyFont="1" applyFill="1" applyBorder="1" applyAlignment="1">
      <alignment horizontal="left" vertical="center" indent="1"/>
    </xf>
    <xf numFmtId="176" fontId="14" fillId="2" borderId="0" xfId="0" applyNumberFormat="1" applyFont="1" applyFill="1" applyBorder="1" applyAlignment="1">
      <alignment horizontal="center"/>
    </xf>
    <xf numFmtId="183" fontId="14" fillId="0" borderId="0" xfId="0" applyNumberFormat="1" applyFont="1" applyFill="1" applyBorder="1" applyAlignment="1">
      <alignment horizontal="center" vertical="center"/>
    </xf>
    <xf numFmtId="176" fontId="58" fillId="0" borderId="0" xfId="0" applyNumberFormat="1" applyFont="1" applyFill="1" applyBorder="1" applyAlignment="1">
      <alignment vertical="center"/>
    </xf>
    <xf numFmtId="170" fontId="58" fillId="27" borderId="0" xfId="0" applyNumberFormat="1" applyFont="1" applyFill="1" applyAlignment="1"/>
    <xf numFmtId="166" fontId="16" fillId="0" borderId="0" xfId="52" applyFont="1" applyAlignment="1">
      <alignment horizontal="left" vertical="center"/>
    </xf>
    <xf numFmtId="0" fontId="15" fillId="3" borderId="9" xfId="47" applyFont="1" applyFill="1" applyBorder="1" applyAlignment="1">
      <alignment horizontal="center" vertical="center"/>
    </xf>
    <xf numFmtId="0" fontId="15" fillId="3" borderId="14" xfId="47" applyFont="1" applyFill="1" applyBorder="1" applyAlignment="1">
      <alignment horizontal="center" vertical="center"/>
    </xf>
    <xf numFmtId="0" fontId="15" fillId="3" borderId="9" xfId="47" applyFont="1" applyFill="1" applyBorder="1" applyAlignment="1">
      <alignment horizontal="center" vertical="center" wrapText="1"/>
    </xf>
    <xf numFmtId="0" fontId="15" fillId="3" borderId="14" xfId="47" applyFont="1" applyFill="1" applyBorder="1" applyAlignment="1">
      <alignment horizontal="center" vertical="center" wrapText="1"/>
    </xf>
    <xf numFmtId="0" fontId="15" fillId="0" borderId="0" xfId="47" applyFont="1" applyFill="1" applyBorder="1" applyAlignment="1">
      <alignment horizontal="left" vertical="center" wrapText="1"/>
    </xf>
    <xf numFmtId="0" fontId="15" fillId="0" borderId="0" xfId="47" applyFont="1" applyFill="1" applyBorder="1" applyAlignment="1">
      <alignment horizontal="center" vertical="center"/>
    </xf>
    <xf numFmtId="0" fontId="15" fillId="0" borderId="0" xfId="47" applyFont="1" applyFill="1" applyBorder="1" applyAlignment="1">
      <alignment horizontal="center" vertical="center" wrapText="1"/>
    </xf>
    <xf numFmtId="0" fontId="15" fillId="0" borderId="0" xfId="47" applyFont="1" applyFill="1" applyBorder="1" applyAlignment="1">
      <alignment vertical="center" wrapText="1"/>
    </xf>
    <xf numFmtId="0" fontId="15" fillId="0" borderId="7" xfId="47" applyFont="1" applyFill="1" applyBorder="1" applyAlignment="1">
      <alignment vertical="center"/>
    </xf>
    <xf numFmtId="0" fontId="15" fillId="2" borderId="0" xfId="47" applyFont="1" applyFill="1" applyBorder="1" applyAlignment="1">
      <alignment vertical="center" wrapText="1"/>
    </xf>
    <xf numFmtId="0" fontId="14" fillId="2" borderId="7" xfId="47" applyFont="1" applyFill="1" applyBorder="1" applyAlignment="1">
      <alignment horizontal="left" vertical="center" wrapText="1"/>
    </xf>
    <xf numFmtId="0" fontId="14" fillId="2" borderId="0" xfId="47" applyFont="1" applyFill="1" applyBorder="1" applyAlignment="1">
      <alignment horizontal="left" vertical="center" wrapText="1"/>
    </xf>
    <xf numFmtId="167" fontId="20" fillId="0" borderId="0" xfId="47" applyNumberFormat="1" applyFont="1" applyFill="1" applyAlignment="1" applyProtection="1">
      <alignment horizontal="left" vertical="center" wrapText="1"/>
    </xf>
    <xf numFmtId="188" fontId="14" fillId="2" borderId="0" xfId="0" applyNumberFormat="1" applyFont="1" applyFill="1" applyBorder="1" applyAlignment="1">
      <alignment vertical="center"/>
    </xf>
    <xf numFmtId="186" fontId="14" fillId="2" borderId="0" xfId="0" applyNumberFormat="1" applyFont="1" applyFill="1" applyBorder="1" applyAlignment="1">
      <alignment vertical="center"/>
    </xf>
    <xf numFmtId="176" fontId="14" fillId="0" borderId="0" xfId="0" applyNumberFormat="1" applyFont="1" applyFill="1" applyBorder="1" applyAlignment="1">
      <alignment vertical="center"/>
    </xf>
    <xf numFmtId="186" fontId="14" fillId="2" borderId="0" xfId="0" applyNumberFormat="1" applyFont="1" applyFill="1" applyBorder="1" applyAlignment="1">
      <alignment horizontal="right" indent="2"/>
    </xf>
    <xf numFmtId="170" fontId="14" fillId="27" borderId="0" xfId="0" applyNumberFormat="1" applyFont="1" applyFill="1" applyAlignment="1"/>
    <xf numFmtId="170" fontId="14" fillId="27" borderId="3" xfId="0" applyNumberFormat="1" applyFont="1" applyFill="1" applyBorder="1" applyAlignment="1">
      <alignment horizontal="right"/>
    </xf>
    <xf numFmtId="178" fontId="15" fillId="6" borderId="0" xfId="0" applyNumberFormat="1" applyFont="1" applyFill="1" applyBorder="1" applyAlignment="1"/>
    <xf numFmtId="186" fontId="15" fillId="6" borderId="0" xfId="0" applyNumberFormat="1" applyFont="1" applyFill="1" applyBorder="1" applyAlignment="1"/>
    <xf numFmtId="170" fontId="14" fillId="2" borderId="0" xfId="0" applyNumberFormat="1" applyFont="1" applyFill="1" applyBorder="1" applyAlignment="1">
      <alignment vertical="center"/>
    </xf>
    <xf numFmtId="170" fontId="14" fillId="27" borderId="0" xfId="0" applyNumberFormat="1" applyFont="1" applyFill="1" applyAlignment="1">
      <alignment vertical="center"/>
    </xf>
    <xf numFmtId="170" fontId="14" fillId="27" borderId="0" xfId="0" applyNumberFormat="1" applyFont="1" applyFill="1" applyAlignment="1">
      <alignment horizontal="right" vertical="center"/>
    </xf>
    <xf numFmtId="170" fontId="14" fillId="2" borderId="0" xfId="0" applyNumberFormat="1" applyFont="1" applyFill="1" applyBorder="1" applyAlignment="1">
      <alignment horizontal="right" vertical="center"/>
    </xf>
    <xf numFmtId="170" fontId="14" fillId="27" borderId="0" xfId="0" applyNumberFormat="1" applyFont="1" applyFill="1" applyAlignment="1">
      <alignment horizontal="right"/>
    </xf>
    <xf numFmtId="170" fontId="14" fillId="27" borderId="3" xfId="0" applyNumberFormat="1" applyFont="1" applyFill="1" applyBorder="1" applyAlignment="1"/>
    <xf numFmtId="2" fontId="14" fillId="0" borderId="0" xfId="0" applyNumberFormat="1" applyFont="1" applyBorder="1" applyAlignment="1" applyProtection="1">
      <protection locked="0"/>
    </xf>
    <xf numFmtId="2" fontId="14" fillId="2" borderId="0" xfId="0" applyNumberFormat="1" applyFont="1" applyFill="1"/>
    <xf numFmtId="0" fontId="14" fillId="2" borderId="0" xfId="0" applyFont="1" applyFill="1"/>
    <xf numFmtId="192" fontId="15" fillId="2" borderId="0" xfId="0" applyNumberFormat="1" applyFont="1" applyFill="1" applyBorder="1" applyAlignment="1">
      <alignment horizontal="center" vertical="center"/>
    </xf>
    <xf numFmtId="192" fontId="15" fillId="27" borderId="0" xfId="0" applyNumberFormat="1" applyFont="1" applyFill="1" applyAlignment="1">
      <alignment horizontal="center" vertical="center"/>
    </xf>
    <xf numFmtId="192" fontId="15" fillId="27" borderId="0" xfId="0" applyNumberFormat="1" applyFont="1" applyFill="1" applyAlignment="1">
      <alignment horizontal="center"/>
    </xf>
    <xf numFmtId="182" fontId="15" fillId="27" borderId="0" xfId="40" applyNumberFormat="1" applyFont="1" applyFill="1" applyBorder="1" applyAlignment="1">
      <alignment horizontal="right"/>
    </xf>
    <xf numFmtId="192" fontId="14" fillId="27" borderId="3" xfId="0" applyNumberFormat="1" applyFont="1" applyFill="1" applyBorder="1" applyAlignment="1">
      <alignment horizontal="center"/>
    </xf>
    <xf numFmtId="192" fontId="14" fillId="27" borderId="3" xfId="0" applyNumberFormat="1" applyFont="1" applyFill="1" applyBorder="1" applyAlignment="1">
      <alignment horizontal="center" vertical="top"/>
    </xf>
    <xf numFmtId="0" fontId="20" fillId="2" borderId="0" xfId="0" applyFont="1" applyFill="1"/>
    <xf numFmtId="0" fontId="14" fillId="2" borderId="11" xfId="47" applyFont="1" applyFill="1" applyBorder="1" applyAlignment="1">
      <alignment horizontal="left" vertical="center"/>
    </xf>
    <xf numFmtId="172" fontId="14" fillId="0" borderId="7" xfId="47" applyNumberFormat="1" applyFont="1" applyFill="1" applyBorder="1" applyAlignment="1">
      <alignment horizontal="right"/>
    </xf>
    <xf numFmtId="172" fontId="14" fillId="0" borderId="0" xfId="47" applyNumberFormat="1" applyFont="1" applyFill="1" applyBorder="1" applyAlignment="1">
      <alignment horizontal="right"/>
    </xf>
    <xf numFmtId="172" fontId="14" fillId="0" borderId="11" xfId="47" applyNumberFormat="1" applyFont="1" applyFill="1" applyBorder="1" applyAlignment="1">
      <alignment horizontal="right"/>
    </xf>
    <xf numFmtId="0" fontId="15" fillId="0" borderId="0" xfId="47" applyFont="1" applyFill="1" applyBorder="1" applyAlignment="1">
      <alignment horizontal="left" vertical="center"/>
    </xf>
    <xf numFmtId="3" fontId="15" fillId="0" borderId="0" xfId="47" applyNumberFormat="1" applyFont="1" applyFill="1" applyBorder="1" applyAlignment="1">
      <alignment horizontal="left" vertical="center"/>
    </xf>
    <xf numFmtId="3" fontId="15" fillId="2" borderId="0" xfId="47" applyNumberFormat="1" applyFont="1" applyFill="1" applyBorder="1" applyAlignment="1">
      <alignment horizontal="left" vertical="center"/>
    </xf>
    <xf numFmtId="194" fontId="14" fillId="0" borderId="7" xfId="47" applyNumberFormat="1" applyFont="1" applyFill="1" applyBorder="1" applyAlignment="1">
      <alignment horizontal="right"/>
    </xf>
    <xf numFmtId="172" fontId="14" fillId="0" borderId="3" xfId="47" applyNumberFormat="1" applyFont="1" applyFill="1" applyBorder="1" applyAlignment="1">
      <alignment horizontal="right"/>
    </xf>
    <xf numFmtId="170" fontId="14" fillId="2" borderId="3" xfId="47" applyNumberFormat="1" applyFont="1" applyFill="1" applyBorder="1" applyAlignment="1">
      <alignment vertical="center"/>
    </xf>
    <xf numFmtId="0" fontId="15" fillId="0" borderId="7" xfId="47" applyFont="1" applyBorder="1" applyAlignment="1">
      <alignment horizontal="left" vertical="center"/>
    </xf>
    <xf numFmtId="0" fontId="14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165" fontId="20" fillId="2" borderId="0" xfId="47" applyNumberFormat="1" applyFont="1" applyFill="1" applyAlignment="1" applyProtection="1">
      <alignment horizontal="left"/>
    </xf>
    <xf numFmtId="165" fontId="20" fillId="2" borderId="0" xfId="47" applyNumberFormat="1" applyFont="1" applyFill="1" applyAlignment="1" applyProtection="1">
      <alignment horizontal="left" vertical="center"/>
    </xf>
    <xf numFmtId="0" fontId="24" fillId="2" borderId="0" xfId="47" applyFont="1" applyFill="1" applyAlignment="1">
      <alignment horizontal="left" vertical="center"/>
    </xf>
    <xf numFmtId="166" fontId="16" fillId="0" borderId="0" xfId="52" applyFont="1" applyAlignment="1">
      <alignment horizontal="left" vertical="center"/>
    </xf>
    <xf numFmtId="0" fontId="15" fillId="3" borderId="9" xfId="47" applyFont="1" applyFill="1" applyBorder="1" applyAlignment="1">
      <alignment horizontal="center" vertical="center"/>
    </xf>
    <xf numFmtId="0" fontId="15" fillId="3" borderId="13" xfId="47" applyFont="1" applyFill="1" applyBorder="1" applyAlignment="1">
      <alignment horizontal="center" vertical="center"/>
    </xf>
    <xf numFmtId="0" fontId="15" fillId="3" borderId="10" xfId="47" applyFont="1" applyFill="1" applyBorder="1" applyAlignment="1">
      <alignment horizontal="center" vertical="center"/>
    </xf>
    <xf numFmtId="0" fontId="15" fillId="3" borderId="11" xfId="47" applyFont="1" applyFill="1" applyBorder="1" applyAlignment="1">
      <alignment horizontal="center" vertical="center"/>
    </xf>
    <xf numFmtId="0" fontId="15" fillId="3" borderId="12" xfId="47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5" fillId="3" borderId="14" xfId="47" applyFont="1" applyFill="1" applyBorder="1" applyAlignment="1">
      <alignment horizontal="center" vertical="center"/>
    </xf>
    <xf numFmtId="0" fontId="15" fillId="3" borderId="26" xfId="47" applyFont="1" applyFill="1" applyBorder="1" applyAlignment="1">
      <alignment horizontal="center" vertical="center"/>
    </xf>
    <xf numFmtId="0" fontId="15" fillId="3" borderId="27" xfId="47" applyFont="1" applyFill="1" applyBorder="1" applyAlignment="1">
      <alignment horizontal="center" vertical="center"/>
    </xf>
    <xf numFmtId="0" fontId="15" fillId="3" borderId="28" xfId="47" applyFont="1" applyFill="1" applyBorder="1" applyAlignment="1">
      <alignment horizontal="center" vertical="center"/>
    </xf>
    <xf numFmtId="0" fontId="15" fillId="3" borderId="9" xfId="47" applyFont="1" applyFill="1" applyBorder="1" applyAlignment="1">
      <alignment horizontal="center" vertical="center" wrapText="1"/>
    </xf>
    <xf numFmtId="0" fontId="15" fillId="3" borderId="14" xfId="47" applyFont="1" applyFill="1" applyBorder="1" applyAlignment="1">
      <alignment horizontal="center" vertical="center" wrapText="1"/>
    </xf>
    <xf numFmtId="0" fontId="15" fillId="3" borderId="15" xfId="47" applyFont="1" applyFill="1" applyBorder="1" applyAlignment="1">
      <alignment horizontal="center" vertical="center"/>
    </xf>
    <xf numFmtId="0" fontId="15" fillId="3" borderId="7" xfId="47" applyFont="1" applyFill="1" applyBorder="1" applyAlignment="1">
      <alignment horizontal="center" vertical="center"/>
    </xf>
    <xf numFmtId="0" fontId="15" fillId="3" borderId="16" xfId="47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20" fillId="0" borderId="0" xfId="0" applyFont="1" applyFill="1" applyAlignment="1">
      <alignment horizontal="left" vertical="center"/>
    </xf>
    <xf numFmtId="166" fontId="16" fillId="0" borderId="0" xfId="52" applyFont="1" applyBorder="1" applyAlignment="1">
      <alignment horizontal="left" vertical="center"/>
    </xf>
    <xf numFmtId="0" fontId="15" fillId="3" borderId="9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71" fillId="27" borderId="0" xfId="0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center"/>
    </xf>
    <xf numFmtId="0" fontId="69" fillId="27" borderId="0" xfId="0" applyFont="1" applyFill="1" applyBorder="1" applyAlignment="1">
      <alignment horizontal="center" vertical="center"/>
    </xf>
    <xf numFmtId="0" fontId="69" fillId="27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178" fontId="15" fillId="3" borderId="9" xfId="0" applyNumberFormat="1" applyFont="1" applyFill="1" applyBorder="1" applyAlignment="1">
      <alignment horizontal="center" vertical="center"/>
    </xf>
    <xf numFmtId="178" fontId="15" fillId="3" borderId="13" xfId="0" applyNumberFormat="1" applyFont="1" applyFill="1" applyBorder="1" applyAlignment="1">
      <alignment horizontal="center" vertical="center"/>
    </xf>
    <xf numFmtId="178" fontId="15" fillId="3" borderId="10" xfId="0" applyNumberFormat="1" applyFont="1" applyFill="1" applyBorder="1" applyAlignment="1">
      <alignment horizontal="center" vertical="center"/>
    </xf>
    <xf numFmtId="178" fontId="15" fillId="3" borderId="11" xfId="0" applyNumberFormat="1" applyFont="1" applyFill="1" applyBorder="1" applyAlignment="1">
      <alignment horizontal="center" vertical="center"/>
    </xf>
    <xf numFmtId="178" fontId="15" fillId="3" borderId="12" xfId="0" applyNumberFormat="1" applyFont="1" applyFill="1" applyBorder="1" applyAlignment="1">
      <alignment horizontal="center" vertical="center"/>
    </xf>
    <xf numFmtId="186" fontId="16" fillId="0" borderId="0" xfId="52" applyNumberFormat="1" applyFont="1" applyBorder="1" applyAlignment="1">
      <alignment horizontal="left" vertical="center"/>
    </xf>
    <xf numFmtId="0" fontId="18" fillId="0" borderId="0" xfId="51" applyFont="1" applyFill="1" applyBorder="1" applyAlignment="1" applyProtection="1">
      <alignment horizontal="left" vertical="center"/>
    </xf>
    <xf numFmtId="0" fontId="15" fillId="0" borderId="7" xfId="47" applyFont="1" applyFill="1" applyBorder="1" applyAlignment="1">
      <alignment horizontal="center" vertical="center"/>
    </xf>
    <xf numFmtId="0" fontId="15" fillId="0" borderId="0" xfId="47" applyFont="1" applyFill="1" applyBorder="1" applyAlignment="1">
      <alignment horizontal="center" vertical="center"/>
    </xf>
    <xf numFmtId="0" fontId="15" fillId="0" borderId="3" xfId="47" applyFont="1" applyFill="1" applyBorder="1" applyAlignment="1">
      <alignment horizontal="center" vertical="center"/>
    </xf>
    <xf numFmtId="0" fontId="15" fillId="0" borderId="7" xfId="47" applyFont="1" applyFill="1" applyBorder="1" applyAlignment="1">
      <alignment horizontal="center" vertical="center" wrapText="1"/>
    </xf>
    <xf numFmtId="0" fontId="15" fillId="0" borderId="0" xfId="47" applyFont="1" applyFill="1" applyBorder="1" applyAlignment="1">
      <alignment horizontal="center" vertical="center" wrapText="1"/>
    </xf>
    <xf numFmtId="0" fontId="15" fillId="0" borderId="3" xfId="47" applyFont="1" applyFill="1" applyBorder="1" applyAlignment="1">
      <alignment horizontal="center" vertical="center" wrapText="1"/>
    </xf>
    <xf numFmtId="0" fontId="15" fillId="0" borderId="7" xfId="47" applyFont="1" applyFill="1" applyBorder="1" applyAlignment="1">
      <alignment horizontal="left" vertical="center" wrapText="1"/>
    </xf>
    <xf numFmtId="0" fontId="15" fillId="0" borderId="0" xfId="47" applyFont="1" applyFill="1" applyBorder="1" applyAlignment="1">
      <alignment horizontal="left" vertical="center" wrapText="1"/>
    </xf>
    <xf numFmtId="0" fontId="15" fillId="0" borderId="3" xfId="47" applyFont="1" applyFill="1" applyBorder="1" applyAlignment="1">
      <alignment horizontal="left" vertical="center" wrapText="1"/>
    </xf>
    <xf numFmtId="0" fontId="15" fillId="0" borderId="7" xfId="47" applyFont="1" applyBorder="1" applyAlignment="1">
      <alignment horizontal="center" vertical="center"/>
    </xf>
    <xf numFmtId="0" fontId="15" fillId="0" borderId="0" xfId="47" applyFont="1" applyBorder="1" applyAlignment="1">
      <alignment horizontal="center" vertical="center"/>
    </xf>
    <xf numFmtId="0" fontId="15" fillId="0" borderId="3" xfId="47" applyFont="1" applyBorder="1" applyAlignment="1">
      <alignment horizontal="center" vertical="center"/>
    </xf>
    <xf numFmtId="0" fontId="15" fillId="2" borderId="7" xfId="47" applyFont="1" applyFill="1" applyBorder="1" applyAlignment="1">
      <alignment horizontal="left" vertical="center" wrapText="1"/>
    </xf>
    <xf numFmtId="0" fontId="15" fillId="2" borderId="0" xfId="47" applyFont="1" applyFill="1" applyBorder="1" applyAlignment="1">
      <alignment horizontal="left" vertical="center" wrapText="1"/>
    </xf>
    <xf numFmtId="0" fontId="15" fillId="2" borderId="0" xfId="47" applyFont="1" applyFill="1" applyBorder="1" applyAlignment="1">
      <alignment horizontal="center" vertical="center" wrapText="1"/>
    </xf>
    <xf numFmtId="0" fontId="20" fillId="0" borderId="0" xfId="47" applyFont="1" applyAlignment="1">
      <alignment horizontal="left" vertical="center" wrapText="1"/>
    </xf>
    <xf numFmtId="0" fontId="15" fillId="0" borderId="7" xfId="47" applyFont="1" applyFill="1" applyBorder="1" applyAlignment="1">
      <alignment vertical="center"/>
    </xf>
    <xf numFmtId="0" fontId="15" fillId="0" borderId="0" xfId="47" applyFont="1" applyFill="1" applyBorder="1" applyAlignment="1">
      <alignment vertical="center"/>
    </xf>
    <xf numFmtId="0" fontId="15" fillId="0" borderId="3" xfId="47" applyFont="1" applyFill="1" applyBorder="1" applyAlignment="1">
      <alignment vertical="center"/>
    </xf>
    <xf numFmtId="0" fontId="20" fillId="0" borderId="0" xfId="47" applyFont="1" applyFill="1" applyAlignment="1">
      <alignment horizontal="left" wrapText="1"/>
    </xf>
    <xf numFmtId="0" fontId="20" fillId="0" borderId="3" xfId="47" applyFont="1" applyFill="1" applyBorder="1" applyAlignment="1">
      <alignment horizontal="left" vertical="center" wrapText="1"/>
    </xf>
    <xf numFmtId="0" fontId="15" fillId="2" borderId="3" xfId="47" applyFont="1" applyFill="1" applyBorder="1" applyAlignment="1">
      <alignment horizontal="left" vertical="center" wrapText="1"/>
    </xf>
    <xf numFmtId="0" fontId="15" fillId="2" borderId="3" xfId="47" applyFont="1" applyFill="1" applyBorder="1" applyAlignment="1">
      <alignment horizontal="center" vertical="center" wrapText="1"/>
    </xf>
    <xf numFmtId="0" fontId="15" fillId="0" borderId="7" xfId="47" applyFont="1" applyFill="1" applyBorder="1" applyAlignment="1">
      <alignment vertical="center" wrapText="1"/>
    </xf>
    <xf numFmtId="0" fontId="15" fillId="0" borderId="0" xfId="47" applyFont="1" applyFill="1" applyBorder="1" applyAlignment="1">
      <alignment vertical="center" wrapText="1"/>
    </xf>
    <xf numFmtId="0" fontId="15" fillId="0" borderId="3" xfId="47" applyFont="1" applyFill="1" applyBorder="1" applyAlignment="1">
      <alignment vertical="center" wrapText="1"/>
    </xf>
    <xf numFmtId="0" fontId="15" fillId="2" borderId="7" xfId="47" applyFont="1" applyFill="1" applyBorder="1" applyAlignment="1">
      <alignment vertical="center" wrapText="1"/>
    </xf>
    <xf numFmtId="0" fontId="15" fillId="2" borderId="0" xfId="47" applyFont="1" applyFill="1" applyBorder="1" applyAlignment="1">
      <alignment vertical="center" wrapText="1"/>
    </xf>
    <xf numFmtId="0" fontId="15" fillId="2" borderId="3" xfId="47" applyFont="1" applyFill="1" applyBorder="1" applyAlignment="1">
      <alignment vertical="center" wrapText="1"/>
    </xf>
    <xf numFmtId="0" fontId="15" fillId="2" borderId="7" xfId="47" applyFont="1" applyFill="1" applyBorder="1" applyAlignment="1">
      <alignment horizontal="center" vertical="center" wrapText="1"/>
    </xf>
    <xf numFmtId="0" fontId="14" fillId="2" borderId="7" xfId="47" applyFont="1" applyFill="1" applyBorder="1" applyAlignment="1">
      <alignment horizontal="center" vertical="center" wrapText="1"/>
    </xf>
    <xf numFmtId="0" fontId="14" fillId="2" borderId="0" xfId="47" applyFont="1" applyFill="1" applyBorder="1" applyAlignment="1">
      <alignment horizontal="center" vertical="center" wrapText="1"/>
    </xf>
    <xf numFmtId="0" fontId="14" fillId="2" borderId="3" xfId="47" applyFont="1" applyFill="1" applyBorder="1" applyAlignment="1">
      <alignment horizontal="center" vertical="center" wrapText="1"/>
    </xf>
    <xf numFmtId="0" fontId="14" fillId="2" borderId="7" xfId="47" applyFont="1" applyFill="1" applyBorder="1" applyAlignment="1">
      <alignment horizontal="left" vertical="center" wrapText="1"/>
    </xf>
    <xf numFmtId="0" fontId="14" fillId="2" borderId="0" xfId="47" applyFont="1" applyFill="1" applyBorder="1" applyAlignment="1">
      <alignment horizontal="left" vertical="center" wrapText="1"/>
    </xf>
    <xf numFmtId="0" fontId="14" fillId="2" borderId="3" xfId="47" applyFont="1" applyFill="1" applyBorder="1" applyAlignment="1">
      <alignment horizontal="left" vertical="center" wrapText="1"/>
    </xf>
    <xf numFmtId="167" fontId="20" fillId="0" borderId="0" xfId="47" applyNumberFormat="1" applyFont="1" applyFill="1" applyAlignment="1" applyProtection="1">
      <alignment horizontal="left" vertical="center" wrapText="1"/>
    </xf>
    <xf numFmtId="0" fontId="14" fillId="2" borderId="0" xfId="47" applyFont="1" applyFill="1" applyBorder="1" applyAlignment="1">
      <alignment vertical="center" wrapText="1"/>
    </xf>
  </cellXfs>
  <cellStyles count="67">
    <cellStyle name="20% - Énfasis1" xfId="1"/>
    <cellStyle name="20% - Énfasis2" xfId="2"/>
    <cellStyle name="20% - Énfasis3" xfId="3"/>
    <cellStyle name="20% - Énfasis4" xfId="4"/>
    <cellStyle name="20% - Énfasis5" xfId="5"/>
    <cellStyle name="20% - Énfasis6" xfId="6"/>
    <cellStyle name="40% - Énfasis1" xfId="7"/>
    <cellStyle name="40% - Énfasis2" xfId="8"/>
    <cellStyle name="40% - Énfasis3" xfId="9"/>
    <cellStyle name="40% - Énfasis4" xfId="10"/>
    <cellStyle name="40% - Énfasis5" xfId="11"/>
    <cellStyle name="40% - Énfasis6" xfId="12"/>
    <cellStyle name="60% - Énfasis1" xfId="13"/>
    <cellStyle name="60% - Énfasis2" xfId="14"/>
    <cellStyle name="60% - Énfasis3" xfId="15"/>
    <cellStyle name="60% - Énfasis4" xfId="16"/>
    <cellStyle name="60% - Énfasis5" xfId="17"/>
    <cellStyle name="60% - Énfasis6" xfId="18"/>
    <cellStyle name="Buena" xfId="19"/>
    <cellStyle name="Bueno" xfId="20"/>
    <cellStyle name="Cálculo" xfId="21"/>
    <cellStyle name="Celda de comprobación" xfId="22"/>
    <cellStyle name="Celda vinculada" xfId="23"/>
    <cellStyle name="CUADRO - Style1" xfId="24"/>
    <cellStyle name="CUERPO - Style2" xfId="25"/>
    <cellStyle name="Encabezado 1" xfId="26"/>
    <cellStyle name="Encabezado 4" xfId="27"/>
    <cellStyle name="Énfasis1" xfId="28"/>
    <cellStyle name="Énfasis2" xfId="29"/>
    <cellStyle name="Énfasis3" xfId="30"/>
    <cellStyle name="Énfasis4" xfId="31"/>
    <cellStyle name="Énfasis5" xfId="32"/>
    <cellStyle name="Énfasis6" xfId="33"/>
    <cellStyle name="Entrada" xfId="34"/>
    <cellStyle name="Euro" xfId="35"/>
    <cellStyle name="Hipervínculo" xfId="36" builtinId="8"/>
    <cellStyle name="Incorrecto" xfId="37"/>
    <cellStyle name="Millares 2" xfId="38"/>
    <cellStyle name="Millares 2 2" xfId="39"/>
    <cellStyle name="Millares 3" xfId="40"/>
    <cellStyle name="Moneda 2" xfId="41"/>
    <cellStyle name="Moneda 2 2" xfId="42"/>
    <cellStyle name="Moneda 3" xfId="43"/>
    <cellStyle name="Neutral" xfId="44"/>
    <cellStyle name="Normal" xfId="0" builtinId="0"/>
    <cellStyle name="Normal 2" xfId="45"/>
    <cellStyle name="Normal 3" xfId="46"/>
    <cellStyle name="Normal 3 2" xfId="47"/>
    <cellStyle name="Normal 4" xfId="48"/>
    <cellStyle name="Normal 5" xfId="49"/>
    <cellStyle name="Normal_C-30" xfId="50"/>
    <cellStyle name="Normal_C-76-79 Año 20112" xfId="51"/>
    <cellStyle name="Normal_cuadro 7" xfId="52"/>
    <cellStyle name="Normal_cuadro 87" xfId="53"/>
    <cellStyle name="Notas" xfId="54"/>
    <cellStyle name="NOTAS - Style3" xfId="55"/>
    <cellStyle name="RECUAD - Style4" xfId="56"/>
    <cellStyle name="RECUAD - Style5" xfId="57"/>
    <cellStyle name="Salida" xfId="58"/>
    <cellStyle name="Texto de advertencia" xfId="59"/>
    <cellStyle name="Texto explicativo" xfId="60"/>
    <cellStyle name="Título" xfId="61"/>
    <cellStyle name="TITULO - Style5" xfId="62"/>
    <cellStyle name="TITULO - Style6" xfId="63"/>
    <cellStyle name="Título 2" xfId="64"/>
    <cellStyle name="Título 3" xfId="65"/>
    <cellStyle name="Total" xfId="66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@/Archivosvm02/estadistica%20de%20insumos/Users/asihuas/Downloads/IND_ECONOMICO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-3"/>
      <sheetName val="C-4-5-6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../../estadistica%20de%20insumos/BEMSA/2019/Users/asihuas/Users/asihuas/Archivosvm02/estadistica%20de%20insumos/jarojas/AppData/Local/Temp/Users/asihuas/Users/asihuas/Downloads/INSUMOS%20Y%20SERVICIOS%20AGROPECUARIOS%20-%20FEBRERO%202019.xls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H51"/>
  <sheetViews>
    <sheetView showGridLines="0" topLeftCell="A28" workbookViewId="0">
      <selection activeCell="F42" sqref="F42"/>
    </sheetView>
  </sheetViews>
  <sheetFormatPr baseColWidth="10" defaultColWidth="6.28515625" defaultRowHeight="12.75"/>
  <cols>
    <col min="1" max="1" width="5" customWidth="1"/>
    <col min="6" max="6" width="40.7109375" customWidth="1"/>
    <col min="7" max="7" width="5" customWidth="1"/>
  </cols>
  <sheetData>
    <row r="1" spans="1:8">
      <c r="A1" s="78"/>
      <c r="B1" s="78"/>
      <c r="C1" s="78"/>
      <c r="D1" s="78"/>
      <c r="E1" s="78"/>
      <c r="F1" s="78"/>
    </row>
    <row r="2" spans="1:8" ht="13.5">
      <c r="A2" s="85" t="s">
        <v>102</v>
      </c>
      <c r="B2" s="35"/>
      <c r="C2" s="35"/>
      <c r="D2" s="35"/>
      <c r="E2" s="35"/>
      <c r="F2" s="35"/>
    </row>
    <row r="3" spans="1:8" ht="13.5">
      <c r="A3" s="77"/>
      <c r="B3" s="35"/>
      <c r="C3" s="35"/>
      <c r="D3" s="35"/>
      <c r="E3" s="35"/>
      <c r="F3" s="35"/>
    </row>
    <row r="4" spans="1:8" ht="13.5">
      <c r="A4" s="77"/>
      <c r="B4" s="35"/>
      <c r="C4" s="35"/>
      <c r="D4" s="35"/>
      <c r="E4" s="35"/>
      <c r="F4" s="35"/>
    </row>
    <row r="5" spans="1:8" ht="13.5">
      <c r="A5" s="77"/>
      <c r="B5" s="35"/>
      <c r="C5" s="35"/>
      <c r="D5" s="35"/>
      <c r="E5" s="35"/>
      <c r="F5" s="35"/>
    </row>
    <row r="6" spans="1:8" ht="13.5">
      <c r="A6" s="35"/>
      <c r="B6" s="35"/>
      <c r="C6" s="35"/>
      <c r="D6" s="35"/>
      <c r="E6" s="35"/>
      <c r="F6" s="35"/>
    </row>
    <row r="7" spans="1:8" ht="13.5">
      <c r="A7" s="35"/>
      <c r="B7" s="34"/>
      <c r="C7" s="35"/>
      <c r="D7" s="35"/>
      <c r="E7" s="35"/>
      <c r="F7" s="35"/>
      <c r="G7" s="33"/>
      <c r="H7" s="33"/>
    </row>
    <row r="8" spans="1:8" ht="13.5">
      <c r="A8" s="79" t="s">
        <v>160</v>
      </c>
      <c r="B8" s="616" t="s">
        <v>195</v>
      </c>
      <c r="C8" s="617"/>
      <c r="D8" s="617"/>
      <c r="E8" s="617"/>
      <c r="F8" s="618"/>
      <c r="G8" s="80"/>
      <c r="H8" s="33"/>
    </row>
    <row r="9" spans="1:8" ht="15" customHeight="1">
      <c r="A9" s="229" t="s">
        <v>67</v>
      </c>
      <c r="B9" s="236" t="s">
        <v>456</v>
      </c>
      <c r="C9" s="230"/>
      <c r="D9" s="231"/>
      <c r="E9" s="231"/>
      <c r="F9" s="229"/>
      <c r="G9" s="81"/>
    </row>
    <row r="10" spans="1:8" ht="15" customHeight="1">
      <c r="A10" s="229"/>
      <c r="B10" s="236" t="s">
        <v>551</v>
      </c>
      <c r="C10" s="230"/>
      <c r="D10" s="231"/>
      <c r="E10" s="231"/>
      <c r="F10" s="229"/>
      <c r="G10" s="81"/>
    </row>
    <row r="11" spans="1:8" ht="15" customHeight="1">
      <c r="A11" s="229" t="s">
        <v>68</v>
      </c>
      <c r="B11" s="236" t="s">
        <v>620</v>
      </c>
      <c r="C11" s="230"/>
      <c r="D11" s="231"/>
      <c r="E11" s="231"/>
      <c r="F11" s="229"/>
      <c r="G11" s="81"/>
    </row>
    <row r="12" spans="1:8" ht="15" customHeight="1">
      <c r="A12" s="229" t="s">
        <v>69</v>
      </c>
      <c r="B12" s="237" t="s">
        <v>317</v>
      </c>
      <c r="C12" s="230"/>
      <c r="D12" s="231"/>
      <c r="E12" s="231"/>
      <c r="F12" s="229"/>
      <c r="G12" s="81"/>
    </row>
    <row r="13" spans="1:8" ht="15" customHeight="1">
      <c r="A13" s="229"/>
      <c r="B13" s="236" t="s">
        <v>532</v>
      </c>
      <c r="C13" s="230"/>
      <c r="D13" s="231"/>
      <c r="E13" s="231"/>
      <c r="F13" s="229"/>
      <c r="G13" s="81"/>
    </row>
    <row r="14" spans="1:8" ht="15" customHeight="1">
      <c r="A14" s="229" t="s">
        <v>70</v>
      </c>
      <c r="B14" s="237" t="s">
        <v>414</v>
      </c>
      <c r="C14" s="230"/>
      <c r="D14" s="231"/>
      <c r="E14" s="231"/>
      <c r="F14" s="229"/>
      <c r="G14" s="81"/>
    </row>
    <row r="15" spans="1:8" ht="15" customHeight="1">
      <c r="A15" s="229"/>
      <c r="B15" s="236" t="s">
        <v>533</v>
      </c>
      <c r="C15" s="230"/>
      <c r="D15" s="231"/>
      <c r="E15" s="231"/>
      <c r="F15" s="229"/>
      <c r="G15" s="81"/>
    </row>
    <row r="16" spans="1:8" ht="15" customHeight="1">
      <c r="A16" s="229" t="s">
        <v>71</v>
      </c>
      <c r="B16" s="237" t="s">
        <v>457</v>
      </c>
      <c r="C16" s="230"/>
      <c r="D16" s="231"/>
      <c r="E16" s="231"/>
      <c r="F16" s="229"/>
      <c r="G16" s="81"/>
    </row>
    <row r="17" spans="1:7" ht="15" customHeight="1">
      <c r="A17" s="229"/>
      <c r="B17" s="236" t="s">
        <v>533</v>
      </c>
      <c r="C17" s="230"/>
      <c r="D17" s="231"/>
      <c r="E17" s="231"/>
      <c r="F17" s="229"/>
      <c r="G17" s="81"/>
    </row>
    <row r="18" spans="1:7" ht="15" customHeight="1">
      <c r="A18" s="229" t="s">
        <v>72</v>
      </c>
      <c r="B18" s="237" t="s">
        <v>318</v>
      </c>
      <c r="C18" s="230"/>
      <c r="D18" s="231"/>
      <c r="E18" s="231"/>
      <c r="F18" s="229"/>
      <c r="G18" s="81"/>
    </row>
    <row r="19" spans="1:7" ht="15" customHeight="1">
      <c r="A19" s="229"/>
      <c r="B19" s="236" t="s">
        <v>532</v>
      </c>
      <c r="C19" s="230"/>
      <c r="D19" s="231"/>
      <c r="E19" s="231"/>
      <c r="F19" s="229"/>
      <c r="G19" s="81"/>
    </row>
    <row r="20" spans="1:7" ht="15" customHeight="1">
      <c r="A20" s="229" t="s">
        <v>73</v>
      </c>
      <c r="B20" s="238" t="s">
        <v>458</v>
      </c>
      <c r="C20" s="232"/>
      <c r="D20" s="231"/>
      <c r="E20" s="231"/>
      <c r="F20" s="229"/>
      <c r="G20" s="81"/>
    </row>
    <row r="21" spans="1:7" ht="15" customHeight="1">
      <c r="A21" s="229"/>
      <c r="B21" s="239" t="s">
        <v>534</v>
      </c>
      <c r="C21" s="232"/>
      <c r="D21" s="231"/>
      <c r="E21" s="231"/>
      <c r="F21" s="229"/>
      <c r="G21" s="81"/>
    </row>
    <row r="22" spans="1:7" ht="15" customHeight="1">
      <c r="A22" s="229" t="s">
        <v>74</v>
      </c>
      <c r="B22" s="238" t="s">
        <v>333</v>
      </c>
      <c r="C22" s="232"/>
      <c r="D22" s="231"/>
      <c r="E22" s="231"/>
      <c r="F22" s="229"/>
      <c r="G22" s="81"/>
    </row>
    <row r="23" spans="1:7" ht="15" customHeight="1">
      <c r="A23" s="229"/>
      <c r="B23" s="239" t="s">
        <v>535</v>
      </c>
      <c r="C23" s="232"/>
      <c r="D23" s="231"/>
      <c r="E23" s="231"/>
      <c r="F23" s="229"/>
      <c r="G23" s="81"/>
    </row>
    <row r="24" spans="1:7" ht="15" customHeight="1">
      <c r="A24" s="229" t="s">
        <v>75</v>
      </c>
      <c r="B24" s="238" t="s">
        <v>304</v>
      </c>
      <c r="C24" s="232"/>
      <c r="D24" s="231"/>
      <c r="E24" s="231"/>
      <c r="F24" s="229"/>
      <c r="G24" s="81"/>
    </row>
    <row r="25" spans="1:7" ht="15" customHeight="1">
      <c r="A25" s="229"/>
      <c r="B25" s="239" t="s">
        <v>534</v>
      </c>
      <c r="C25" s="232"/>
      <c r="D25" s="231"/>
      <c r="E25" s="231"/>
      <c r="F25" s="229"/>
      <c r="G25" s="81"/>
    </row>
    <row r="26" spans="1:7" ht="15" customHeight="1">
      <c r="A26" s="229" t="s">
        <v>76</v>
      </c>
      <c r="B26" s="238" t="s">
        <v>305</v>
      </c>
      <c r="C26" s="232"/>
      <c r="D26" s="231"/>
      <c r="E26" s="231"/>
      <c r="F26" s="229"/>
      <c r="G26" s="81"/>
    </row>
    <row r="27" spans="1:7" ht="15" customHeight="1">
      <c r="A27" s="229"/>
      <c r="B27" s="239" t="s">
        <v>536</v>
      </c>
      <c r="C27" s="232"/>
      <c r="D27" s="231"/>
      <c r="E27" s="231"/>
      <c r="F27" s="229"/>
      <c r="G27" s="81"/>
    </row>
    <row r="28" spans="1:7" ht="15" customHeight="1">
      <c r="A28" s="229" t="s">
        <v>78</v>
      </c>
      <c r="B28" s="238" t="s">
        <v>316</v>
      </c>
      <c r="C28" s="232"/>
      <c r="D28" s="231"/>
      <c r="E28" s="231"/>
      <c r="F28" s="229"/>
      <c r="G28" s="81"/>
    </row>
    <row r="29" spans="1:7" ht="15" customHeight="1">
      <c r="A29" s="229"/>
      <c r="B29" s="239" t="s">
        <v>537</v>
      </c>
      <c r="C29" s="232"/>
      <c r="D29" s="231"/>
      <c r="E29" s="231"/>
      <c r="F29" s="229"/>
      <c r="G29" s="81"/>
    </row>
    <row r="30" spans="1:7" ht="15" customHeight="1">
      <c r="A30" s="229" t="s">
        <v>77</v>
      </c>
      <c r="B30" s="238" t="s">
        <v>443</v>
      </c>
      <c r="C30" s="232"/>
      <c r="D30" s="231"/>
      <c r="E30" s="231"/>
      <c r="F30" s="229"/>
      <c r="G30" s="81"/>
    </row>
    <row r="31" spans="1:7" ht="15" customHeight="1">
      <c r="A31" s="229"/>
      <c r="B31" s="239" t="s">
        <v>537</v>
      </c>
      <c r="C31" s="232"/>
      <c r="D31" s="231"/>
      <c r="E31" s="231"/>
      <c r="F31" s="229"/>
      <c r="G31" s="81"/>
    </row>
    <row r="32" spans="1:7" ht="15" customHeight="1">
      <c r="A32" s="229" t="s">
        <v>79</v>
      </c>
      <c r="B32" s="235" t="s">
        <v>540</v>
      </c>
      <c r="C32" s="231"/>
      <c r="D32" s="231"/>
      <c r="E32" s="231"/>
      <c r="F32" s="229"/>
      <c r="G32" s="81"/>
    </row>
    <row r="33" spans="1:7" ht="15" customHeight="1">
      <c r="A33" s="229" t="s">
        <v>446</v>
      </c>
      <c r="B33" s="235" t="s">
        <v>490</v>
      </c>
      <c r="C33" s="231"/>
      <c r="D33" s="231"/>
      <c r="E33" s="231"/>
      <c r="F33" s="229"/>
      <c r="G33" s="81"/>
    </row>
    <row r="34" spans="1:7" ht="11.25" customHeight="1">
      <c r="A34" s="229"/>
      <c r="B34" s="235" t="s">
        <v>538</v>
      </c>
      <c r="C34" s="231"/>
      <c r="D34" s="231"/>
      <c r="E34" s="231"/>
      <c r="F34" s="229"/>
      <c r="G34" s="81"/>
    </row>
    <row r="35" spans="1:7" ht="15" customHeight="1">
      <c r="A35" s="229" t="s">
        <v>447</v>
      </c>
      <c r="B35" s="235" t="s">
        <v>539</v>
      </c>
      <c r="C35" s="231"/>
      <c r="D35" s="231"/>
      <c r="E35" s="231"/>
      <c r="F35" s="229"/>
      <c r="G35" s="81"/>
    </row>
    <row r="36" spans="1:7" ht="11.25" customHeight="1">
      <c r="A36" s="229"/>
      <c r="B36" s="235" t="s">
        <v>34</v>
      </c>
      <c r="C36" s="231"/>
      <c r="D36" s="231"/>
      <c r="E36" s="231"/>
      <c r="F36" s="229"/>
      <c r="G36" s="81"/>
    </row>
    <row r="37" spans="1:7" ht="15" customHeight="1">
      <c r="A37" s="229" t="s">
        <v>448</v>
      </c>
      <c r="B37" s="235" t="s">
        <v>541</v>
      </c>
      <c r="C37" s="231"/>
      <c r="D37" s="231"/>
      <c r="E37" s="231"/>
      <c r="F37" s="229"/>
      <c r="G37" s="81"/>
    </row>
    <row r="38" spans="1:7" ht="15" customHeight="1">
      <c r="A38" s="229"/>
      <c r="B38" s="235" t="s">
        <v>35</v>
      </c>
      <c r="C38" s="231"/>
      <c r="D38" s="231"/>
      <c r="E38" s="231"/>
      <c r="F38" s="229"/>
      <c r="G38" s="81"/>
    </row>
    <row r="39" spans="1:7" ht="15" customHeight="1">
      <c r="A39" s="229" t="s">
        <v>449</v>
      </c>
      <c r="B39" s="240" t="s">
        <v>338</v>
      </c>
      <c r="C39" s="234"/>
      <c r="D39" s="231"/>
      <c r="E39" s="231"/>
      <c r="F39" s="229"/>
      <c r="G39" s="82"/>
    </row>
    <row r="40" spans="1:7" ht="12.75" customHeight="1">
      <c r="A40" s="229"/>
      <c r="B40" s="235" t="s">
        <v>542</v>
      </c>
      <c r="C40" s="231"/>
      <c r="D40" s="231"/>
      <c r="E40" s="231"/>
      <c r="F40" s="229"/>
      <c r="G40" s="82"/>
    </row>
    <row r="41" spans="1:7" ht="15" customHeight="1">
      <c r="A41" s="229" t="s">
        <v>450</v>
      </c>
      <c r="B41" s="235" t="s">
        <v>337</v>
      </c>
      <c r="C41" s="231"/>
      <c r="D41" s="231"/>
      <c r="E41" s="231"/>
      <c r="F41" s="229"/>
      <c r="G41" s="82"/>
    </row>
    <row r="42" spans="1:7" ht="15" customHeight="1">
      <c r="A42" s="229"/>
      <c r="B42" s="235" t="s">
        <v>546</v>
      </c>
      <c r="C42" s="231"/>
      <c r="D42" s="231"/>
      <c r="E42" s="231"/>
      <c r="F42" s="229"/>
      <c r="G42" s="82"/>
    </row>
    <row r="43" spans="1:7" ht="15" customHeight="1">
      <c r="A43" s="229" t="s">
        <v>451</v>
      </c>
      <c r="B43" s="235" t="s">
        <v>444</v>
      </c>
      <c r="C43" s="231"/>
      <c r="D43" s="231"/>
      <c r="E43" s="231"/>
      <c r="F43" s="229"/>
      <c r="G43" s="82"/>
    </row>
    <row r="44" spans="1:7" ht="15" customHeight="1">
      <c r="A44" s="229"/>
      <c r="B44" s="235" t="s">
        <v>545</v>
      </c>
      <c r="C44" s="231"/>
      <c r="D44" s="231"/>
      <c r="E44" s="231"/>
      <c r="F44" s="229"/>
      <c r="G44" s="82"/>
    </row>
    <row r="45" spans="1:7" ht="15" customHeight="1">
      <c r="A45" s="233" t="s">
        <v>452</v>
      </c>
      <c r="B45" s="235" t="s">
        <v>454</v>
      </c>
      <c r="C45" s="231"/>
      <c r="D45" s="231"/>
      <c r="E45" s="231"/>
      <c r="F45" s="229"/>
      <c r="G45" s="81"/>
    </row>
    <row r="46" spans="1:7" ht="15" customHeight="1">
      <c r="A46" s="233"/>
      <c r="B46" s="235" t="s">
        <v>544</v>
      </c>
      <c r="C46" s="231"/>
      <c r="D46" s="231"/>
      <c r="E46" s="231"/>
      <c r="F46" s="229"/>
      <c r="G46" s="81"/>
    </row>
    <row r="47" spans="1:7" ht="15" customHeight="1">
      <c r="A47" s="229" t="s">
        <v>453</v>
      </c>
      <c r="B47" s="235" t="s">
        <v>455</v>
      </c>
      <c r="C47" s="231"/>
      <c r="D47" s="231"/>
      <c r="E47" s="231"/>
      <c r="F47" s="229"/>
      <c r="G47" s="82"/>
    </row>
    <row r="48" spans="1:7" ht="15" customHeight="1">
      <c r="A48" s="229"/>
      <c r="B48" s="235" t="s">
        <v>543</v>
      </c>
      <c r="C48" s="231"/>
      <c r="D48" s="231"/>
      <c r="E48" s="231"/>
      <c r="F48" s="229"/>
      <c r="G48" s="82"/>
    </row>
    <row r="49" spans="1:7" ht="15" customHeight="1">
      <c r="A49" s="83"/>
      <c r="B49" s="241"/>
      <c r="C49" s="84"/>
      <c r="D49" s="84"/>
      <c r="E49" s="84"/>
      <c r="F49" s="83"/>
      <c r="G49" s="82"/>
    </row>
    <row r="50" spans="1:7">
      <c r="A50" s="81"/>
      <c r="B50" s="78"/>
      <c r="C50" s="81"/>
      <c r="D50" s="81"/>
      <c r="E50" s="81"/>
      <c r="F50" s="81"/>
      <c r="G50" s="81"/>
    </row>
    <row r="51" spans="1:7">
      <c r="C51" s="78"/>
      <c r="D51" s="78"/>
      <c r="E51" s="78"/>
      <c r="F51" s="78"/>
    </row>
  </sheetData>
  <mergeCells count="1">
    <mergeCell ref="B8:F8"/>
  </mergeCells>
  <phoneticPr fontId="19" type="noConversion"/>
  <hyperlinks>
    <hyperlink ref="B9" location="C.77!A1" display="Perú: Importación de fertilizantes químicos por producto, según mes, "/>
    <hyperlink ref="B12:B13" location="'C.%2078-79'!A1" display="Perú: Precio de venta minorista de fertilizantes nitrogenados por departamento y  "/>
    <hyperlink ref="B9:F9" location="C.86!A1" display="Perú: Importación de fertilizantes químicos por producto, según mes, "/>
    <hyperlink ref="B11:F11" location="C.87!A1" display="Perú: Producción de guano de isla, según mes, Enero 2015 - Noviembre 2019 (Tonelada)"/>
    <hyperlink ref="B14:B15" location="'C.%2078-79'!A1" display="Perú: Precio de venta minorista de fertilizantes fosfatados por departamento y provincia "/>
    <hyperlink ref="B14:F15" location="C.89!A1" display="Perú: Precio de venta minorista de fertilizantes fosfatados por departamento y provincia "/>
    <hyperlink ref="B12:F13" location="C.88!A1" display="Perú: Precio de venta minorista de fertilizantes nitrogenados por departamento y  "/>
    <hyperlink ref="B33:F35" location="C.100!A1" display="Perú: Valor del jornal agrícola por departamento y provincia, según mes, "/>
    <hyperlink ref="B36:F37" location="C.101!A1" display="         (Soles por hora)"/>
    <hyperlink ref="B41:F41" location="C.103!A1" display="Perú: Disponibilidad y precio de venta de semilla mejorada en estaciones experimentales"/>
    <hyperlink ref="B42:F43" location="'C,104'!A1" display="         agrarias por región, 30 Noviembre 2019"/>
    <hyperlink ref="B44:F45" location="'C,105'!A1" display="         por producto, 30 de Noviembre 2019"/>
    <hyperlink ref="B46:F47" location="'C,106'!A1" display="          agrarias por región, 30 Noviembre 2019"/>
    <hyperlink ref="B48:F49" location="'C,107'!A1" display="         experimentales agrarias por región, 30 Noviembre 2019"/>
    <hyperlink ref="B21" location="C.91!A1" display="         Noviembre 2018/2019 (Soles por unidad de medida)"/>
    <hyperlink ref="B10" location="C.77!A1" display="          Enero 2015 - Noviembre 2019 (Tonelada)"/>
    <hyperlink ref="B16:B17" location="'C.%2078-79'!A1" display="Perú: Precio de venta minorista de fertilizantes potásicos por departamento y provincia, "/>
    <hyperlink ref="B16:F17" location="C.89!A1" display="Perú: Precio de venta minorista de fertilizantes potásicos por departamento y provincia, "/>
    <hyperlink ref="B18:B19" location="'C.%2078-79'!A1" display="Perú: Precio de venta minorista de fertilizantes abono orgánico por departamento y  "/>
    <hyperlink ref="B18:F19" location="C.89!A1" display="Perú: Precio de venta minorista de fertilizantes abono orgánico por departamento y  "/>
    <hyperlink ref="B23" location="C.91!A1" display="         Noviembre 2018/2019 (Soles por kilogramo)"/>
    <hyperlink ref="B25" location="C.91!A1" display="         Noviembre 2018/2019 (Soles por unidad de medida)"/>
    <hyperlink ref="B27" location="C.91!A1" display="         Noviembre 2018/2019 (Soles por litro)"/>
    <hyperlink ref="B29" location="C.91!A1" display="         según producto, Noviembre 2018/2019 (Soles por unidad de medida)"/>
    <hyperlink ref="B31" location="C.91!A1" display="         según producto, Noviembre 2018/2019 (Soles por unidad de medida)"/>
    <hyperlink ref="B39:F39" r:id="rId1" display="Perú: Precio de alquiler de tractor agrícola y yunta por departamento y provincia, "/>
    <hyperlink ref="B40:F40" location="C.100!A1" display="         Noviembre 2018/2019 "/>
    <hyperlink ref="A9:F10" location="C.86!%C3%81rea_de_impresi%C3%B3n" display="C.86 "/>
    <hyperlink ref="A11:F11" location="C.87!%C3%81rea_de_impresi%C3%B3n" display="C.87"/>
    <hyperlink ref="A12:F13" location="C.88!%C3%81rea_de_impresi%C3%B3n" display="C.88"/>
    <hyperlink ref="A14:F15" location="C.89!%C3%81rea_de_impresi%C3%B3n" display="C.89"/>
    <hyperlink ref="A16:F17" location="C.90!%C3%81rea_de_impresi%C3%B3n" display="C.90"/>
    <hyperlink ref="A18:F19" location="C.91!%C3%81rea_de_impresi%C3%B3n" display="C.91"/>
    <hyperlink ref="A47:F48" location="'C,106'!%C3%81rea_de_impresi%C3%B3n" display="C.106"/>
    <hyperlink ref="A45:F46" location="'C,105'!A1" display="C.105"/>
    <hyperlink ref="A20:F21" location="'C,92'!%C3%81rea_de_impresi%C3%B3n" display="C.92"/>
    <hyperlink ref="A22:F23" location="'C,93'!%C3%81rea_de_impresi%C3%B3n" display="C.93"/>
    <hyperlink ref="A24:F25" location="'C,94'!A1" display="C.94"/>
    <hyperlink ref="A26:F27" location="'C,95'!%C3%81rea_de_impresi%C3%B3n" display="C.95"/>
    <hyperlink ref="A28:F29" location="'C,96'!%C3%81rea_de_impresi%C3%B3n" display="C.96"/>
    <hyperlink ref="A30:F31" location="'C,97'!%C3%81rea_de_impresi%C3%B3n" display="C.97"/>
    <hyperlink ref="A32:F32" location="C.98!A1" display="C.98"/>
    <hyperlink ref="A33:F34" location="C.99!A1" display="C.99"/>
    <hyperlink ref="A35:F36" location="C.100!A1" display="C.100"/>
    <hyperlink ref="A37:F37" location="C.101!%C3%81rea_de_impresi%C3%B3n" display="C.101"/>
    <hyperlink ref="A39:F40" location="C.102!%C3%81rea_de_impresi%C3%B3n" display="C.102"/>
    <hyperlink ref="A41:F42" location="'C,103'!%C3%81rea_de_impresi%C3%B3n" display="C.103"/>
    <hyperlink ref="A43:F44" location="'C,104'!%C3%81rea_de_impresi%C3%B3n" display="C.104"/>
    <hyperlink ref="B38" location="C.101!A1" display="          (Soles por día) 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80"/>
  <sheetViews>
    <sheetView showGridLines="0" topLeftCell="A60" workbookViewId="0">
      <selection activeCell="A88" sqref="A88"/>
    </sheetView>
  </sheetViews>
  <sheetFormatPr baseColWidth="10" defaultColWidth="10.85546875" defaultRowHeight="13.5" customHeight="1"/>
  <cols>
    <col min="1" max="1" width="15.7109375" style="92" customWidth="1"/>
    <col min="2" max="10" width="6.7109375" style="92" customWidth="1"/>
    <col min="11" max="16384" width="10.85546875" style="92"/>
  </cols>
  <sheetData>
    <row r="1" spans="1:10" s="101" customFormat="1" ht="14.1" customHeight="1">
      <c r="A1" s="301" t="s">
        <v>464</v>
      </c>
      <c r="B1" s="314"/>
      <c r="C1" s="314"/>
      <c r="D1" s="314"/>
      <c r="E1" s="314"/>
      <c r="F1" s="314"/>
      <c r="G1" s="314"/>
      <c r="H1" s="314"/>
      <c r="I1" s="314"/>
      <c r="J1" s="314"/>
    </row>
    <row r="2" spans="1:10" s="101" customFormat="1">
      <c r="A2" s="4" t="s">
        <v>588</v>
      </c>
      <c r="B2" s="314"/>
      <c r="C2" s="314"/>
      <c r="D2" s="314"/>
      <c r="E2" s="314"/>
      <c r="F2" s="314"/>
      <c r="G2" s="314"/>
      <c r="H2" s="314"/>
      <c r="I2" s="314"/>
      <c r="J2" s="314"/>
    </row>
    <row r="3" spans="1:10" s="101" customFormat="1">
      <c r="A3" s="4" t="s">
        <v>586</v>
      </c>
      <c r="B3" s="314"/>
      <c r="C3" s="314"/>
      <c r="D3" s="314"/>
      <c r="E3" s="314"/>
      <c r="F3" s="314"/>
      <c r="G3" s="314"/>
      <c r="H3" s="314"/>
      <c r="I3" s="314"/>
      <c r="J3" s="314"/>
    </row>
    <row r="4" spans="1:10" s="101" customFormat="1" ht="3.75" customHeight="1">
      <c r="A4" s="108"/>
      <c r="B4" s="305"/>
      <c r="C4" s="305"/>
      <c r="D4" s="304"/>
      <c r="E4" s="305"/>
      <c r="F4" s="305"/>
      <c r="G4" s="304"/>
      <c r="H4" s="305"/>
      <c r="I4" s="305"/>
      <c r="J4" s="304"/>
    </row>
    <row r="5" spans="1:10" s="103" customFormat="1" ht="12.75" customHeight="1">
      <c r="A5" s="629" t="s">
        <v>585</v>
      </c>
      <c r="B5" s="640" t="s">
        <v>326</v>
      </c>
      <c r="C5" s="641"/>
      <c r="D5" s="642"/>
      <c r="E5" s="640" t="s">
        <v>587</v>
      </c>
      <c r="F5" s="641"/>
      <c r="G5" s="642"/>
      <c r="H5" s="640" t="s">
        <v>28</v>
      </c>
      <c r="I5" s="641"/>
      <c r="J5" s="642"/>
    </row>
    <row r="6" spans="1:10" s="103" customFormat="1" ht="12.75" customHeight="1">
      <c r="A6" s="639"/>
      <c r="B6" s="306">
        <v>2019</v>
      </c>
      <c r="C6" s="306">
        <v>2020</v>
      </c>
      <c r="D6" s="306" t="s">
        <v>421</v>
      </c>
      <c r="E6" s="306">
        <v>2019</v>
      </c>
      <c r="F6" s="306">
        <v>2020</v>
      </c>
      <c r="G6" s="306" t="s">
        <v>421</v>
      </c>
      <c r="H6" s="306">
        <v>2019</v>
      </c>
      <c r="I6" s="306">
        <v>2020</v>
      </c>
      <c r="J6" s="306" t="s">
        <v>421</v>
      </c>
    </row>
    <row r="7" spans="1:10" s="103" customFormat="1" ht="3.75" customHeight="1">
      <c r="A7" s="442"/>
      <c r="B7" s="442"/>
      <c r="C7" s="442"/>
      <c r="D7" s="442"/>
      <c r="E7" s="442"/>
      <c r="F7" s="442"/>
      <c r="G7" s="442"/>
      <c r="H7" s="442"/>
      <c r="I7" s="442"/>
      <c r="J7" s="442"/>
    </row>
    <row r="8" spans="1:10" s="102" customFormat="1" ht="12" customHeight="1">
      <c r="A8" s="321" t="s">
        <v>353</v>
      </c>
      <c r="B8" s="522">
        <f>AVERAGE(B9:B13)</f>
        <v>51.916666666666671</v>
      </c>
      <c r="C8" s="522">
        <f>AVERAGE(C9:C13)</f>
        <v>50.31666666666667</v>
      </c>
      <c r="D8" s="311">
        <f>((C8/B8)-    1)*100</f>
        <v>-3.0818619582664519</v>
      </c>
      <c r="E8" s="522">
        <f>AVERAGE(E9:E13)</f>
        <v>38.125</v>
      </c>
      <c r="F8" s="398">
        <f>AVERAGE(F9:F13)</f>
        <v>37.375</v>
      </c>
      <c r="G8" s="378">
        <f>((F8-    E8)/E8)*100</f>
        <v>-1.9672131147540985</v>
      </c>
      <c r="H8" s="398">
        <f t="shared" ref="H8:I8" si="0">AVERAGE(H9:H13)</f>
        <v>57.5</v>
      </c>
      <c r="I8" s="398">
        <f t="shared" si="0"/>
        <v>56.666666666666664</v>
      </c>
      <c r="J8" s="311">
        <f t="shared" ref="J8" si="1">((I8/H8)-    1)*100</f>
        <v>-1.449275362318847</v>
      </c>
    </row>
    <row r="9" spans="1:10" s="102" customFormat="1" ht="12" customHeight="1">
      <c r="A9" s="308" t="s">
        <v>83</v>
      </c>
      <c r="B9" s="253">
        <v>49</v>
      </c>
      <c r="C9" s="518">
        <v>49</v>
      </c>
      <c r="D9" s="288">
        <f t="shared" ref="D9:D13" si="2">((C9/B9)-    1)*100</f>
        <v>0</v>
      </c>
      <c r="E9" s="253">
        <v>30</v>
      </c>
      <c r="F9" s="518">
        <v>31</v>
      </c>
      <c r="G9" s="126" t="s">
        <v>399</v>
      </c>
      <c r="H9" s="518" t="s">
        <v>396</v>
      </c>
      <c r="I9" s="518" t="s">
        <v>396</v>
      </c>
      <c r="J9" s="288" t="s">
        <v>399</v>
      </c>
    </row>
    <row r="10" spans="1:10" s="103" customFormat="1" ht="12" customHeight="1">
      <c r="A10" s="308" t="s">
        <v>354</v>
      </c>
      <c r="B10" s="253">
        <v>56.333333333333336</v>
      </c>
      <c r="C10" s="518">
        <v>56.333333333333336</v>
      </c>
      <c r="D10" s="288">
        <f t="shared" si="2"/>
        <v>0</v>
      </c>
      <c r="E10" s="253">
        <v>49</v>
      </c>
      <c r="F10" s="518">
        <v>49</v>
      </c>
      <c r="G10" s="288">
        <f>((F10/E10)-    1)*100</f>
        <v>0</v>
      </c>
      <c r="H10" s="518">
        <v>58</v>
      </c>
      <c r="I10" s="518">
        <v>58</v>
      </c>
      <c r="J10" s="288" t="s">
        <v>399</v>
      </c>
    </row>
    <row r="11" spans="1:10" s="103" customFormat="1" ht="12" customHeight="1">
      <c r="A11" s="308" t="s">
        <v>356</v>
      </c>
      <c r="B11" s="253">
        <v>51</v>
      </c>
      <c r="C11" s="518">
        <v>51</v>
      </c>
      <c r="D11" s="288">
        <f t="shared" si="2"/>
        <v>0</v>
      </c>
      <c r="E11" s="253" t="s">
        <v>396</v>
      </c>
      <c r="F11" s="518" t="s">
        <v>396</v>
      </c>
      <c r="G11" s="397" t="s">
        <v>399</v>
      </c>
      <c r="H11" s="518">
        <v>57</v>
      </c>
      <c r="I11" s="518">
        <v>57</v>
      </c>
      <c r="J11" s="288">
        <f t="shared" ref="J11:J17" si="3">((I11/H11)-    1)*100</f>
        <v>0</v>
      </c>
    </row>
    <row r="12" spans="1:10" s="102" customFormat="1" ht="12" customHeight="1">
      <c r="A12" s="308" t="s">
        <v>357</v>
      </c>
      <c r="B12" s="253">
        <v>50.25</v>
      </c>
      <c r="C12" s="518">
        <v>50.25</v>
      </c>
      <c r="D12" s="288">
        <f t="shared" si="2"/>
        <v>0</v>
      </c>
      <c r="E12" s="253">
        <v>39.5</v>
      </c>
      <c r="F12" s="518">
        <v>39.5</v>
      </c>
      <c r="G12" s="288">
        <f>((F12/E12)-    1)*100</f>
        <v>0</v>
      </c>
      <c r="H12" s="518" t="s">
        <v>396</v>
      </c>
      <c r="I12" s="518" t="s">
        <v>396</v>
      </c>
      <c r="J12" s="288" t="s">
        <v>399</v>
      </c>
    </row>
    <row r="13" spans="1:10" s="102" customFormat="1" ht="12" customHeight="1">
      <c r="A13" s="308" t="s">
        <v>359</v>
      </c>
      <c r="B13" s="253">
        <v>53</v>
      </c>
      <c r="C13" s="518">
        <v>45</v>
      </c>
      <c r="D13" s="288">
        <f t="shared" si="2"/>
        <v>-15.094339622641506</v>
      </c>
      <c r="E13" s="253">
        <v>34</v>
      </c>
      <c r="F13" s="518">
        <v>30</v>
      </c>
      <c r="G13" s="288">
        <f>((F13/E13)-    1)*100</f>
        <v>-11.764705882352944</v>
      </c>
      <c r="H13" s="518" t="s">
        <v>396</v>
      </c>
      <c r="I13" s="518">
        <v>55</v>
      </c>
      <c r="J13" s="288" t="s">
        <v>399</v>
      </c>
    </row>
    <row r="14" spans="1:10" s="103" customFormat="1" ht="12" customHeight="1">
      <c r="A14" s="321" t="s">
        <v>360</v>
      </c>
      <c r="B14" s="398" t="s">
        <v>399</v>
      </c>
      <c r="C14" s="398">
        <f>AVERAGE(C15:C17)</f>
        <v>84.039999999999992</v>
      </c>
      <c r="D14" s="519" t="s">
        <v>399</v>
      </c>
      <c r="E14" s="398">
        <f>AVERAGE(E15:E17)</f>
        <v>34.875</v>
      </c>
      <c r="F14" s="398">
        <f>AVERAGE(F15:F17)</f>
        <v>31.916666666666668</v>
      </c>
      <c r="G14" s="378">
        <f>((F14-    E14)/E14)*100</f>
        <v>-8.4826762246117049</v>
      </c>
      <c r="H14" s="398">
        <f>AVERAGE(H15:H17)</f>
        <v>81</v>
      </c>
      <c r="I14" s="398">
        <f>AVERAGE(I15:I17)</f>
        <v>74</v>
      </c>
      <c r="J14" s="311">
        <f t="shared" si="3"/>
        <v>-8.6419753086419799</v>
      </c>
    </row>
    <row r="15" spans="1:10" s="103" customFormat="1" ht="12" customHeight="1">
      <c r="A15" s="308" t="s">
        <v>361</v>
      </c>
      <c r="B15" s="518" t="s">
        <v>396</v>
      </c>
      <c r="C15" s="518">
        <v>82.33</v>
      </c>
      <c r="D15" s="397" t="s">
        <v>399</v>
      </c>
      <c r="E15" s="518">
        <v>35</v>
      </c>
      <c r="F15" s="518">
        <v>33.75</v>
      </c>
      <c r="G15" s="288">
        <f t="shared" ref="G15:G17" si="4">((F15/E15)-    1)*100</f>
        <v>-3.5714285714285698</v>
      </c>
      <c r="H15" s="518" t="s">
        <v>400</v>
      </c>
      <c r="I15" s="518" t="s">
        <v>400</v>
      </c>
      <c r="J15" s="288" t="s">
        <v>399</v>
      </c>
    </row>
    <row r="16" spans="1:10" s="102" customFormat="1" ht="12" customHeight="1">
      <c r="A16" s="308" t="s">
        <v>363</v>
      </c>
      <c r="B16" s="518" t="s">
        <v>396</v>
      </c>
      <c r="C16" s="518">
        <v>85.75</v>
      </c>
      <c r="D16" s="397" t="s">
        <v>399</v>
      </c>
      <c r="E16" s="518" t="s">
        <v>396</v>
      </c>
      <c r="F16" s="518">
        <v>27.5</v>
      </c>
      <c r="G16" s="288" t="s">
        <v>399</v>
      </c>
      <c r="H16" s="518">
        <v>75.5</v>
      </c>
      <c r="I16" s="518">
        <v>61</v>
      </c>
      <c r="J16" s="288">
        <f t="shared" si="3"/>
        <v>-19.205298013245031</v>
      </c>
    </row>
    <row r="17" spans="1:10" s="103" customFormat="1" ht="12" customHeight="1">
      <c r="A17" s="308" t="s">
        <v>364</v>
      </c>
      <c r="B17" s="518" t="s">
        <v>396</v>
      </c>
      <c r="C17" s="518" t="s">
        <v>396</v>
      </c>
      <c r="D17" s="397" t="s">
        <v>399</v>
      </c>
      <c r="E17" s="518">
        <v>34.75</v>
      </c>
      <c r="F17" s="518">
        <v>34.5</v>
      </c>
      <c r="G17" s="288">
        <f t="shared" si="4"/>
        <v>-0.7194244604316502</v>
      </c>
      <c r="H17" s="518">
        <v>86.5</v>
      </c>
      <c r="I17" s="518">
        <v>87</v>
      </c>
      <c r="J17" s="288">
        <f t="shared" si="3"/>
        <v>0.57803468208093012</v>
      </c>
    </row>
    <row r="18" spans="1:10" s="103" customFormat="1" ht="12" customHeight="1">
      <c r="A18" s="321" t="s">
        <v>417</v>
      </c>
      <c r="B18" s="378" t="s">
        <v>399</v>
      </c>
      <c r="C18" s="378" t="s">
        <v>399</v>
      </c>
      <c r="D18" s="378" t="s">
        <v>399</v>
      </c>
      <c r="E18" s="398">
        <f>AVERAGE(E19:E24)</f>
        <v>32</v>
      </c>
      <c r="F18" s="398">
        <f>AVERAGE(F19:F24)</f>
        <v>29.236666666666668</v>
      </c>
      <c r="G18" s="311">
        <f>((F18/E18)-    1)*100</f>
        <v>-8.6354166666666625</v>
      </c>
      <c r="H18" s="398">
        <f>AVERAGE(H19:H24)</f>
        <v>70</v>
      </c>
      <c r="I18" s="398">
        <f>AVERAGE(I19:I24)</f>
        <v>70</v>
      </c>
      <c r="J18" s="311">
        <f>((I18/H18)-    1)*100</f>
        <v>0</v>
      </c>
    </row>
    <row r="19" spans="1:10" s="103" customFormat="1" ht="12" customHeight="1">
      <c r="A19" s="123" t="s">
        <v>61</v>
      </c>
      <c r="B19" s="125" t="s">
        <v>396</v>
      </c>
      <c r="C19" s="125" t="s">
        <v>396</v>
      </c>
      <c r="D19" s="126" t="s">
        <v>399</v>
      </c>
      <c r="E19" s="399">
        <v>30</v>
      </c>
      <c r="F19" s="399">
        <v>30</v>
      </c>
      <c r="G19" s="288">
        <f>((F19-    E19)/E19)*100</f>
        <v>0</v>
      </c>
      <c r="H19" s="399" t="s">
        <v>396</v>
      </c>
      <c r="I19" s="399" t="s">
        <v>396</v>
      </c>
      <c r="J19" s="288" t="s">
        <v>399</v>
      </c>
    </row>
    <row r="20" spans="1:10" s="102" customFormat="1" ht="12" customHeight="1">
      <c r="A20" s="123" t="s">
        <v>110</v>
      </c>
      <c r="B20" s="125" t="s">
        <v>396</v>
      </c>
      <c r="C20" s="125" t="s">
        <v>396</v>
      </c>
      <c r="D20" s="126" t="s">
        <v>399</v>
      </c>
      <c r="E20" s="399" t="s">
        <v>396</v>
      </c>
      <c r="F20" s="399">
        <v>28.67</v>
      </c>
      <c r="G20" s="288" t="s">
        <v>399</v>
      </c>
      <c r="H20" s="399" t="s">
        <v>396</v>
      </c>
      <c r="I20" s="399" t="s">
        <v>396</v>
      </c>
      <c r="J20" s="288" t="s">
        <v>399</v>
      </c>
    </row>
    <row r="21" spans="1:10" s="102" customFormat="1" ht="12" customHeight="1">
      <c r="A21" s="123" t="s">
        <v>463</v>
      </c>
      <c r="B21" s="125" t="s">
        <v>396</v>
      </c>
      <c r="C21" s="125" t="s">
        <v>396</v>
      </c>
      <c r="D21" s="126" t="s">
        <v>399</v>
      </c>
      <c r="E21" s="399" t="s">
        <v>396</v>
      </c>
      <c r="F21" s="399">
        <v>25</v>
      </c>
      <c r="G21" s="288" t="s">
        <v>399</v>
      </c>
      <c r="H21" s="399">
        <v>70</v>
      </c>
      <c r="I21" s="399">
        <v>70</v>
      </c>
      <c r="J21" s="288">
        <f>((I21/H21)-    1)*100</f>
        <v>0</v>
      </c>
    </row>
    <row r="22" spans="1:10" s="102" customFormat="1" ht="12" customHeight="1">
      <c r="A22" s="123" t="s">
        <v>584</v>
      </c>
      <c r="B22" s="125" t="s">
        <v>396</v>
      </c>
      <c r="C22" s="125" t="s">
        <v>396</v>
      </c>
      <c r="D22" s="126" t="s">
        <v>399</v>
      </c>
      <c r="E22" s="399">
        <v>36</v>
      </c>
      <c r="F22" s="399">
        <v>31</v>
      </c>
      <c r="G22" s="126">
        <f>((F22-    E22)/E22)*100</f>
        <v>-13.888888888888889</v>
      </c>
      <c r="H22" s="399" t="s">
        <v>396</v>
      </c>
      <c r="I22" s="399" t="s">
        <v>396</v>
      </c>
      <c r="J22" s="288" t="s">
        <v>399</v>
      </c>
    </row>
    <row r="23" spans="1:10" s="102" customFormat="1" ht="12" customHeight="1">
      <c r="A23" s="123" t="s">
        <v>257</v>
      </c>
      <c r="B23" s="125" t="s">
        <v>396</v>
      </c>
      <c r="C23" s="125" t="s">
        <v>396</v>
      </c>
      <c r="D23" s="126" t="s">
        <v>399</v>
      </c>
      <c r="E23" s="249">
        <v>30</v>
      </c>
      <c r="F23" s="249">
        <v>30</v>
      </c>
      <c r="G23" s="126">
        <f>((F23-    E23)/E23)*100</f>
        <v>0</v>
      </c>
      <c r="H23" s="125" t="s">
        <v>396</v>
      </c>
      <c r="I23" s="125" t="s">
        <v>396</v>
      </c>
      <c r="J23" s="288" t="s">
        <v>399</v>
      </c>
    </row>
    <row r="24" spans="1:10" s="102" customFormat="1" ht="12" customHeight="1">
      <c r="A24" s="123" t="s">
        <v>224</v>
      </c>
      <c r="B24" s="125" t="s">
        <v>396</v>
      </c>
      <c r="C24" s="125" t="s">
        <v>396</v>
      </c>
      <c r="D24" s="126" t="s">
        <v>399</v>
      </c>
      <c r="E24" s="249">
        <v>32</v>
      </c>
      <c r="F24" s="249">
        <v>30.75</v>
      </c>
      <c r="G24" s="126">
        <f>((F24-    E24)/E24)*100</f>
        <v>-3.90625</v>
      </c>
      <c r="H24" s="125" t="s">
        <v>396</v>
      </c>
      <c r="I24" s="125" t="s">
        <v>396</v>
      </c>
      <c r="J24" s="288" t="s">
        <v>399</v>
      </c>
    </row>
    <row r="25" spans="1:10" s="102" customFormat="1" ht="12" customHeight="1">
      <c r="A25" s="321" t="s">
        <v>430</v>
      </c>
      <c r="B25" s="398" t="s">
        <v>399</v>
      </c>
      <c r="C25" s="398" t="s">
        <v>399</v>
      </c>
      <c r="D25" s="411" t="s">
        <v>399</v>
      </c>
      <c r="E25" s="398">
        <f>AVERAGE(E26:E26)</f>
        <v>31.17</v>
      </c>
      <c r="F25" s="398">
        <f>AVERAGE(F26:F26)</f>
        <v>32.14</v>
      </c>
      <c r="G25" s="311">
        <f t="shared" ref="G25" si="5">((F25/E25)-    1)*100</f>
        <v>3.1119666345845287</v>
      </c>
      <c r="H25" s="126" t="s">
        <v>399</v>
      </c>
      <c r="I25" s="126" t="s">
        <v>399</v>
      </c>
      <c r="J25" s="126" t="s">
        <v>399</v>
      </c>
    </row>
    <row r="26" spans="1:10" s="102" customFormat="1" ht="12" customHeight="1">
      <c r="A26" s="123" t="s">
        <v>291</v>
      </c>
      <c r="B26" s="520" t="s">
        <v>396</v>
      </c>
      <c r="C26" s="520" t="s">
        <v>396</v>
      </c>
      <c r="D26" s="412" t="s">
        <v>399</v>
      </c>
      <c r="E26" s="249">
        <v>31.17</v>
      </c>
      <c r="F26" s="249">
        <v>32.14</v>
      </c>
      <c r="G26" s="126">
        <f>((F26-    E26)/E26)*100</f>
        <v>3.1119666345845327</v>
      </c>
      <c r="H26" s="520" t="s">
        <v>396</v>
      </c>
      <c r="I26" s="520" t="s">
        <v>396</v>
      </c>
      <c r="J26" s="126" t="s">
        <v>399</v>
      </c>
    </row>
    <row r="27" spans="1:10" s="103" customFormat="1" ht="12" customHeight="1">
      <c r="A27" s="321" t="s">
        <v>294</v>
      </c>
      <c r="B27" s="398">
        <f>AVERAGE(B29:B29)</f>
        <v>36</v>
      </c>
      <c r="C27" s="398">
        <f>AVERAGE(C29:C29)</f>
        <v>35</v>
      </c>
      <c r="D27" s="311">
        <f>((C27/B27)-    1)*100</f>
        <v>-2.777777777777779</v>
      </c>
      <c r="E27" s="398">
        <f t="shared" ref="E27:F27" si="6">AVERAGE(E29:E29)</f>
        <v>50</v>
      </c>
      <c r="F27" s="398">
        <f t="shared" si="6"/>
        <v>45</v>
      </c>
      <c r="G27" s="311">
        <f>((F27/E27)-    1)*100</f>
        <v>-9.9999999999999982</v>
      </c>
      <c r="H27" s="398">
        <f t="shared" ref="H27:I27" si="7">AVERAGE(H29:H29)</f>
        <v>50</v>
      </c>
      <c r="I27" s="398">
        <f t="shared" si="7"/>
        <v>40</v>
      </c>
      <c r="J27" s="311">
        <f>((I27/H27)-    1)*100</f>
        <v>-19.999999999999996</v>
      </c>
    </row>
    <row r="28" spans="1:10" s="103" customFormat="1" ht="12" customHeight="1">
      <c r="A28" s="123" t="s">
        <v>295</v>
      </c>
      <c r="B28" s="399" t="s">
        <v>396</v>
      </c>
      <c r="C28" s="399" t="s">
        <v>396</v>
      </c>
      <c r="D28" s="288" t="s">
        <v>399</v>
      </c>
      <c r="E28" s="399">
        <v>32.5</v>
      </c>
      <c r="F28" s="399">
        <v>32.5</v>
      </c>
      <c r="G28" s="288">
        <f>((F28/E28)-    1)*100</f>
        <v>0</v>
      </c>
      <c r="H28" s="399">
        <v>35</v>
      </c>
      <c r="I28" s="399">
        <v>32</v>
      </c>
      <c r="J28" s="288">
        <f>((I28/H28)-    1)*100</f>
        <v>-8.5714285714285747</v>
      </c>
    </row>
    <row r="29" spans="1:10" s="103" customFormat="1" ht="12" customHeight="1">
      <c r="A29" s="123" t="s">
        <v>425</v>
      </c>
      <c r="B29" s="496">
        <v>36</v>
      </c>
      <c r="C29" s="496">
        <v>35</v>
      </c>
      <c r="D29" s="521">
        <v>0</v>
      </c>
      <c r="E29" s="496">
        <v>50</v>
      </c>
      <c r="F29" s="496">
        <v>45</v>
      </c>
      <c r="G29" s="126">
        <f>((F29-    E29)/E29)*100</f>
        <v>-10</v>
      </c>
      <c r="H29" s="496">
        <v>50</v>
      </c>
      <c r="I29" s="496">
        <v>40</v>
      </c>
      <c r="J29" s="126">
        <f>((I29-    H29)/H29)*100</f>
        <v>-20</v>
      </c>
    </row>
    <row r="30" spans="1:10" s="103" customFormat="1" ht="12" customHeight="1">
      <c r="A30" s="321" t="s">
        <v>277</v>
      </c>
      <c r="B30" s="398" t="s">
        <v>399</v>
      </c>
      <c r="C30" s="398" t="s">
        <v>399</v>
      </c>
      <c r="D30" s="311" t="s">
        <v>399</v>
      </c>
      <c r="E30" s="398">
        <f>AVERAGE(E31:E35)</f>
        <v>33.125</v>
      </c>
      <c r="F30" s="398">
        <f>AVERAGE(F31:F35)</f>
        <v>29.7</v>
      </c>
      <c r="G30" s="311">
        <f>((F30/E30)-    1)*100</f>
        <v>-10.339622641509438</v>
      </c>
      <c r="H30" s="398">
        <f t="shared" ref="H30:I30" si="8">AVERAGE(H31:H35)</f>
        <v>39</v>
      </c>
      <c r="I30" s="398">
        <f t="shared" si="8"/>
        <v>39</v>
      </c>
      <c r="J30" s="311">
        <f>((I30/H30)-    1)*100</f>
        <v>0</v>
      </c>
    </row>
    <row r="31" spans="1:10" s="103" customFormat="1" ht="12" customHeight="1">
      <c r="A31" s="123" t="s">
        <v>279</v>
      </c>
      <c r="B31" s="399" t="s">
        <v>396</v>
      </c>
      <c r="C31" s="399" t="s">
        <v>396</v>
      </c>
      <c r="D31" s="288" t="s">
        <v>399</v>
      </c>
      <c r="E31" s="399" t="s">
        <v>396</v>
      </c>
      <c r="F31" s="399">
        <v>25</v>
      </c>
      <c r="G31" s="288" t="s">
        <v>399</v>
      </c>
      <c r="H31" s="399" t="s">
        <v>396</v>
      </c>
      <c r="I31" s="399" t="s">
        <v>396</v>
      </c>
      <c r="J31" s="288" t="s">
        <v>399</v>
      </c>
    </row>
    <row r="32" spans="1:10" s="103" customFormat="1" ht="12" customHeight="1">
      <c r="A32" s="123" t="s">
        <v>281</v>
      </c>
      <c r="B32" s="399" t="s">
        <v>396</v>
      </c>
      <c r="C32" s="399" t="s">
        <v>396</v>
      </c>
      <c r="D32" s="288" t="s">
        <v>399</v>
      </c>
      <c r="E32" s="399">
        <v>30</v>
      </c>
      <c r="F32" s="399">
        <v>30</v>
      </c>
      <c r="G32" s="126">
        <f t="shared" ref="G32:G33" si="9">((F32-    E32)/E32)*100</f>
        <v>0</v>
      </c>
      <c r="H32" s="399" t="s">
        <v>396</v>
      </c>
      <c r="I32" s="399" t="s">
        <v>396</v>
      </c>
      <c r="J32" s="288" t="s">
        <v>399</v>
      </c>
    </row>
    <row r="33" spans="1:10" s="102" customFormat="1" ht="12" customHeight="1">
      <c r="A33" s="123" t="s">
        <v>37</v>
      </c>
      <c r="B33" s="399" t="s">
        <v>396</v>
      </c>
      <c r="C33" s="399" t="s">
        <v>396</v>
      </c>
      <c r="D33" s="288" t="s">
        <v>399</v>
      </c>
      <c r="E33" s="399">
        <v>35</v>
      </c>
      <c r="F33" s="399">
        <v>24.5</v>
      </c>
      <c r="G33" s="126">
        <f t="shared" si="9"/>
        <v>-30</v>
      </c>
      <c r="H33" s="399" t="s">
        <v>396</v>
      </c>
      <c r="I33" s="399" t="s">
        <v>396</v>
      </c>
      <c r="J33" s="288" t="s">
        <v>399</v>
      </c>
    </row>
    <row r="34" spans="1:10" s="102" customFormat="1" ht="12" customHeight="1">
      <c r="A34" s="123" t="s">
        <v>283</v>
      </c>
      <c r="B34" s="399" t="s">
        <v>396</v>
      </c>
      <c r="C34" s="399" t="s">
        <v>396</v>
      </c>
      <c r="D34" s="399" t="s">
        <v>399</v>
      </c>
      <c r="E34" s="496">
        <v>35</v>
      </c>
      <c r="F34" s="496">
        <v>36</v>
      </c>
      <c r="G34" s="126">
        <f>((F34-    E34)/E34)*100</f>
        <v>2.8571428571428572</v>
      </c>
      <c r="H34" s="496">
        <v>39</v>
      </c>
      <c r="I34" s="496">
        <v>39</v>
      </c>
      <c r="J34" s="126">
        <f>((I34-    H34)/H34)*100</f>
        <v>0</v>
      </c>
    </row>
    <row r="35" spans="1:10" s="103" customFormat="1" ht="12" customHeight="1">
      <c r="A35" s="123" t="s">
        <v>284</v>
      </c>
      <c r="B35" s="399" t="s">
        <v>396</v>
      </c>
      <c r="C35" s="399" t="s">
        <v>396</v>
      </c>
      <c r="D35" s="399" t="s">
        <v>399</v>
      </c>
      <c r="E35" s="399">
        <v>32.5</v>
      </c>
      <c r="F35" s="496">
        <v>33</v>
      </c>
      <c r="G35" s="126">
        <f>((F35-    E35)/E35)*100</f>
        <v>1.5384615384615385</v>
      </c>
      <c r="H35" s="399" t="s">
        <v>396</v>
      </c>
      <c r="I35" s="399" t="s">
        <v>396</v>
      </c>
      <c r="J35" s="126" t="s">
        <v>399</v>
      </c>
    </row>
    <row r="36" spans="1:10" s="103" customFormat="1" ht="12" customHeight="1">
      <c r="A36" s="321" t="s">
        <v>286</v>
      </c>
      <c r="B36" s="398">
        <f>AVERAGE(B37:B38)</f>
        <v>52.5</v>
      </c>
      <c r="C36" s="398">
        <f>AVERAGE(C37:C38)</f>
        <v>55</v>
      </c>
      <c r="D36" s="311">
        <f>((C36/B36)-    1)*100</f>
        <v>4.7619047619047672</v>
      </c>
      <c r="E36" s="398">
        <f t="shared" ref="E36:H36" si="10">AVERAGE(E37:E38)</f>
        <v>35.5</v>
      </c>
      <c r="F36" s="398">
        <f t="shared" si="10"/>
        <v>35</v>
      </c>
      <c r="G36" s="311">
        <f>((F36/E36)-    1)*100</f>
        <v>-1.4084507042253502</v>
      </c>
      <c r="H36" s="311">
        <f t="shared" si="10"/>
        <v>60</v>
      </c>
      <c r="I36" s="311" t="s">
        <v>399</v>
      </c>
      <c r="J36" s="311" t="s">
        <v>399</v>
      </c>
    </row>
    <row r="37" spans="1:10" s="103" customFormat="1" ht="12" customHeight="1">
      <c r="A37" s="123" t="s">
        <v>415</v>
      </c>
      <c r="B37" s="490">
        <v>55</v>
      </c>
      <c r="C37" s="490">
        <v>55</v>
      </c>
      <c r="D37" s="288">
        <f>((C37/B37)-    1)*100</f>
        <v>0</v>
      </c>
      <c r="E37" s="496">
        <v>40</v>
      </c>
      <c r="F37" s="496">
        <v>35</v>
      </c>
      <c r="G37" s="400">
        <f>((F37-    E37)/E37)*100</f>
        <v>-12.5</v>
      </c>
      <c r="H37" s="490" t="s">
        <v>396</v>
      </c>
      <c r="I37" s="490" t="s">
        <v>396</v>
      </c>
      <c r="J37" s="126" t="s">
        <v>399</v>
      </c>
    </row>
    <row r="38" spans="1:10" s="103" customFormat="1" ht="12" customHeight="1">
      <c r="A38" s="250" t="s">
        <v>174</v>
      </c>
      <c r="B38" s="493">
        <v>50</v>
      </c>
      <c r="C38" s="493">
        <v>55</v>
      </c>
      <c r="D38" s="413">
        <f>((C38/B38)-    1)*100</f>
        <v>10.000000000000009</v>
      </c>
      <c r="E38" s="494">
        <v>31</v>
      </c>
      <c r="F38" s="494">
        <v>35</v>
      </c>
      <c r="G38" s="401">
        <f>((F38-    E38)/E38)*100</f>
        <v>12.903225806451612</v>
      </c>
      <c r="H38" s="493">
        <v>60</v>
      </c>
      <c r="I38" s="493" t="s">
        <v>396</v>
      </c>
      <c r="J38" s="377" t="s">
        <v>399</v>
      </c>
    </row>
    <row r="39" spans="1:10" s="103" customFormat="1" ht="11.1" customHeight="1">
      <c r="A39" s="309" t="s">
        <v>196</v>
      </c>
      <c r="B39" s="109"/>
      <c r="C39" s="109"/>
      <c r="D39" s="323"/>
      <c r="E39" s="115"/>
      <c r="F39" s="115"/>
      <c r="G39" s="324"/>
      <c r="H39" s="109"/>
      <c r="I39" s="109"/>
      <c r="J39" s="116"/>
    </row>
    <row r="40" spans="1:10" s="103" customFormat="1" ht="11.1" customHeight="1">
      <c r="A40" s="309" t="s">
        <v>93</v>
      </c>
      <c r="B40" s="312"/>
      <c r="C40" s="110"/>
      <c r="D40" s="111"/>
      <c r="E40" s="110"/>
      <c r="F40" s="312"/>
      <c r="G40" s="313"/>
      <c r="H40" s="312"/>
      <c r="I40" s="312"/>
      <c r="J40" s="313"/>
    </row>
    <row r="41" spans="1:10" s="103" customFormat="1" ht="11.1" customHeight="1">
      <c r="A41" s="102"/>
    </row>
    <row r="42" spans="1:10" s="102" customFormat="1" ht="11.1" customHeight="1">
      <c r="A42" s="103"/>
    </row>
    <row r="43" spans="1:10" s="103" customFormat="1" ht="11.1" customHeight="1">
      <c r="A43" s="102"/>
    </row>
    <row r="44" spans="1:10" s="102" customFormat="1" ht="11.1" customHeight="1">
      <c r="A44" s="103"/>
    </row>
    <row r="45" spans="1:10" s="103" customFormat="1" ht="11.1" customHeight="1"/>
    <row r="46" spans="1:10" s="103" customFormat="1" ht="11.1" customHeight="1"/>
    <row r="47" spans="1:10" s="103" customFormat="1" ht="11.1" customHeight="1"/>
    <row r="48" spans="1:10" s="103" customFormat="1" ht="11.1" customHeight="1"/>
    <row r="49" spans="1:1" s="103" customFormat="1" ht="11.1" customHeight="1">
      <c r="A49" s="102"/>
    </row>
    <row r="50" spans="1:1" s="102" customFormat="1" ht="11.1" customHeight="1">
      <c r="A50" s="103"/>
    </row>
    <row r="51" spans="1:1" s="103" customFormat="1" ht="11.1" customHeight="1"/>
    <row r="52" spans="1:1" s="103" customFormat="1" ht="11.1" customHeight="1"/>
    <row r="53" spans="1:1" s="103" customFormat="1" ht="11.1" customHeight="1"/>
    <row r="54" spans="1:1" s="103" customFormat="1" ht="11.1" customHeight="1"/>
    <row r="55" spans="1:1" s="103" customFormat="1" ht="11.1" customHeight="1"/>
    <row r="56" spans="1:1" s="102" customFormat="1" ht="11.1" customHeight="1">
      <c r="A56" s="103"/>
    </row>
    <row r="57" spans="1:1" s="102" customFormat="1" ht="11.1" customHeight="1"/>
    <row r="58" spans="1:1" s="103" customFormat="1" ht="11.1" customHeight="1">
      <c r="A58" s="102"/>
    </row>
    <row r="59" spans="1:1" s="103" customFormat="1" ht="11.1" customHeight="1"/>
    <row r="60" spans="1:1" s="103" customFormat="1" ht="11.1" customHeight="1"/>
    <row r="61" spans="1:1" s="103" customFormat="1" ht="11.1" customHeight="1"/>
    <row r="62" spans="1:1" s="103" customFormat="1" ht="11.1" customHeight="1"/>
    <row r="63" spans="1:1" s="103" customFormat="1" ht="11.1" customHeight="1"/>
    <row r="64" spans="1:1" ht="11.1" customHeight="1">
      <c r="A64" s="103"/>
    </row>
    <row r="65" ht="11.1" customHeight="1"/>
    <row r="66" ht="11.1" customHeight="1"/>
    <row r="67" ht="11.1" customHeight="1"/>
    <row r="68" ht="11.1" customHeight="1"/>
    <row r="69" ht="11.1" customHeight="1"/>
    <row r="70" ht="11.1" customHeight="1"/>
    <row r="71" ht="11.1" customHeight="1"/>
    <row r="72" ht="11.1" customHeight="1"/>
    <row r="73" ht="11.1" customHeight="1"/>
    <row r="74" ht="11.1" customHeight="1"/>
    <row r="75" ht="11.1" customHeight="1"/>
    <row r="76" ht="11.1" customHeight="1"/>
    <row r="77" ht="11.1" customHeight="1"/>
    <row r="78" ht="11.1" customHeight="1"/>
    <row r="79" ht="11.1" customHeight="1"/>
    <row r="80" ht="11.1" customHeight="1"/>
  </sheetData>
  <mergeCells count="4">
    <mergeCell ref="A5:A6"/>
    <mergeCell ref="B5:D5"/>
    <mergeCell ref="E5:G5"/>
    <mergeCell ref="H5:J5"/>
  </mergeCells>
  <pageMargins left="0.59055118110236227" right="0.59055118110236227" top="0.59055118110236227" bottom="0.59055118110236227" header="0.59055118110236227" footer="0.59055118110236227"/>
  <legacyDrawingHF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80"/>
  <sheetViews>
    <sheetView showGridLines="0" workbookViewId="0">
      <selection activeCell="A5" sqref="A5:A6"/>
    </sheetView>
  </sheetViews>
  <sheetFormatPr baseColWidth="10" defaultColWidth="10.85546875" defaultRowHeight="13.5" customHeight="1"/>
  <cols>
    <col min="1" max="1" width="20.7109375" style="92" customWidth="1"/>
    <col min="2" max="10" width="8.7109375" style="92" customWidth="1"/>
    <col min="11" max="16384" width="10.85546875" style="92"/>
  </cols>
  <sheetData>
    <row r="1" spans="1:10" s="101" customFormat="1" ht="14.1" customHeight="1">
      <c r="A1" s="301" t="s">
        <v>465</v>
      </c>
      <c r="B1" s="302"/>
      <c r="C1" s="302"/>
      <c r="D1" s="303"/>
      <c r="E1" s="302"/>
      <c r="F1" s="302"/>
      <c r="G1" s="303"/>
      <c r="H1" s="302"/>
      <c r="I1" s="302"/>
      <c r="J1" s="303"/>
    </row>
    <row r="2" spans="1:10" s="101" customFormat="1">
      <c r="A2" s="301" t="s">
        <v>589</v>
      </c>
      <c r="B2" s="302"/>
      <c r="C2" s="302"/>
      <c r="D2" s="303"/>
      <c r="E2" s="302"/>
      <c r="F2" s="302"/>
      <c r="G2" s="303"/>
      <c r="H2" s="302"/>
      <c r="I2" s="302"/>
      <c r="J2" s="303"/>
    </row>
    <row r="3" spans="1:10" s="101" customFormat="1">
      <c r="A3" s="4" t="s">
        <v>401</v>
      </c>
      <c r="B3" s="302"/>
      <c r="C3" s="302"/>
      <c r="D3" s="303"/>
      <c r="E3" s="302"/>
      <c r="F3" s="302"/>
      <c r="G3" s="303"/>
      <c r="H3" s="302"/>
      <c r="I3" s="302"/>
      <c r="J3" s="303"/>
    </row>
    <row r="4" spans="1:10" s="101" customFormat="1" ht="3.75" customHeight="1">
      <c r="A4" s="314"/>
      <c r="B4" s="305"/>
      <c r="C4" s="305"/>
      <c r="D4" s="304"/>
      <c r="E4" s="305"/>
      <c r="F4" s="305"/>
      <c r="G4" s="304"/>
      <c r="H4" s="305"/>
      <c r="I4" s="305"/>
      <c r="J4" s="304"/>
    </row>
    <row r="5" spans="1:10" s="103" customFormat="1" ht="12.75" customHeight="1">
      <c r="A5" s="629" t="s">
        <v>380</v>
      </c>
      <c r="B5" s="640" t="s">
        <v>379</v>
      </c>
      <c r="C5" s="641"/>
      <c r="D5" s="642"/>
      <c r="E5" s="640" t="s">
        <v>378</v>
      </c>
      <c r="F5" s="641"/>
      <c r="G5" s="642"/>
      <c r="H5" s="640" t="s">
        <v>377</v>
      </c>
      <c r="I5" s="641"/>
      <c r="J5" s="642"/>
    </row>
    <row r="6" spans="1:10" s="103" customFormat="1" ht="12.75" customHeight="1">
      <c r="A6" s="639"/>
      <c r="B6" s="306">
        <v>2019</v>
      </c>
      <c r="C6" s="306">
        <v>2020</v>
      </c>
      <c r="D6" s="306" t="s">
        <v>421</v>
      </c>
      <c r="E6" s="306">
        <v>2019</v>
      </c>
      <c r="F6" s="306">
        <v>2020</v>
      </c>
      <c r="G6" s="306" t="s">
        <v>421</v>
      </c>
      <c r="H6" s="306">
        <v>2019</v>
      </c>
      <c r="I6" s="306">
        <v>2020</v>
      </c>
      <c r="J6" s="306" t="s">
        <v>421</v>
      </c>
    </row>
    <row r="7" spans="1:10" s="103" customFormat="1" ht="3.75" customHeight="1">
      <c r="A7" s="446"/>
      <c r="B7" s="446"/>
      <c r="C7" s="446"/>
      <c r="D7" s="446"/>
      <c r="E7" s="446"/>
      <c r="F7" s="446"/>
      <c r="G7" s="446"/>
      <c r="H7" s="446"/>
      <c r="I7" s="446"/>
      <c r="J7" s="446"/>
    </row>
    <row r="8" spans="1:10" s="102" customFormat="1" ht="11.1" customHeight="1">
      <c r="A8" s="325" t="s">
        <v>419</v>
      </c>
      <c r="B8" s="398">
        <f>AVERAGE(B9:B10)</f>
        <v>40.844999999999999</v>
      </c>
      <c r="C8" s="398">
        <f>AVERAGE(C9:C10)</f>
        <v>40.5</v>
      </c>
      <c r="D8" s="311">
        <f>((C8/B8)-    1)*100</f>
        <v>-0.84465662871832103</v>
      </c>
      <c r="E8" s="398">
        <f>AVERAGE(E9:E10)</f>
        <v>33.69</v>
      </c>
      <c r="F8" s="398">
        <f>AVERAGE(F9:F10)</f>
        <v>34.125</v>
      </c>
      <c r="G8" s="311">
        <f>((F8/E8)-    1)*100</f>
        <v>1.2911843276936841</v>
      </c>
      <c r="H8" s="398">
        <f>AVERAGE(H9:H10)</f>
        <v>33.655000000000001</v>
      </c>
      <c r="I8" s="398">
        <f>AVERAGE(I9:I10)</f>
        <v>38.19</v>
      </c>
      <c r="J8" s="311">
        <f>((I8/H8)-    1)*100</f>
        <v>13.474966572574655</v>
      </c>
    </row>
    <row r="9" spans="1:10" s="102" customFormat="1" ht="11.1" customHeight="1">
      <c r="A9" s="308" t="s">
        <v>348</v>
      </c>
      <c r="B9" s="523">
        <v>36.69</v>
      </c>
      <c r="C9" s="523">
        <v>36</v>
      </c>
      <c r="D9" s="288">
        <f>((C9/B9)-    1)*100</f>
        <v>-1.8806214227309881</v>
      </c>
      <c r="E9" s="523">
        <v>35.380000000000003</v>
      </c>
      <c r="F9" s="523">
        <v>36.25</v>
      </c>
      <c r="G9" s="288">
        <f>((F9/E9)-    1)*100</f>
        <v>2.4590163934426146</v>
      </c>
      <c r="H9" s="523">
        <v>37.31</v>
      </c>
      <c r="I9" s="523">
        <v>36.380000000000003</v>
      </c>
      <c r="J9" s="288">
        <f>((I9/H9)-    1)*100</f>
        <v>-2.4926293218976103</v>
      </c>
    </row>
    <row r="10" spans="1:10" s="103" customFormat="1" ht="11.1" customHeight="1">
      <c r="A10" s="308" t="s">
        <v>327</v>
      </c>
      <c r="B10" s="523">
        <v>45</v>
      </c>
      <c r="C10" s="523">
        <v>45</v>
      </c>
      <c r="D10" s="288">
        <f>((C10/B10)-    1)*100</f>
        <v>0</v>
      </c>
      <c r="E10" s="523">
        <v>32</v>
      </c>
      <c r="F10" s="523">
        <v>32</v>
      </c>
      <c r="G10" s="288">
        <f>((F10/E10)-    1)*100</f>
        <v>0</v>
      </c>
      <c r="H10" s="523">
        <v>30</v>
      </c>
      <c r="I10" s="523">
        <v>40</v>
      </c>
      <c r="J10" s="288">
        <f>((I10/H10)-    1)*100</f>
        <v>33.333333333333329</v>
      </c>
    </row>
    <row r="11" spans="1:10" s="103" customFormat="1" ht="11.1" customHeight="1">
      <c r="A11" s="325" t="s">
        <v>416</v>
      </c>
      <c r="B11" s="398">
        <f>AVERAGE(B12:B13)</f>
        <v>38</v>
      </c>
      <c r="C11" s="398">
        <f>AVERAGE(C12:C13)</f>
        <v>38</v>
      </c>
      <c r="D11" s="311">
        <f>((C11/B11)-    1)*100</f>
        <v>0</v>
      </c>
      <c r="E11" s="398">
        <f>AVERAGE(E12:E13)</f>
        <v>33.25</v>
      </c>
      <c r="F11" s="398">
        <f>AVERAGE(F12:F13)</f>
        <v>33.25</v>
      </c>
      <c r="G11" s="311">
        <f>((F11/E11)-    1)*100</f>
        <v>0</v>
      </c>
      <c r="H11" s="398">
        <f>AVERAGE(H12:H13)</f>
        <v>28.5</v>
      </c>
      <c r="I11" s="398">
        <f>AVERAGE(I12:I13)</f>
        <v>28.5</v>
      </c>
      <c r="J11" s="311">
        <f>((I11/H11)-    1)*100</f>
        <v>0</v>
      </c>
    </row>
    <row r="12" spans="1:10" s="102" customFormat="1" ht="11.1" customHeight="1">
      <c r="A12" s="326" t="s">
        <v>281</v>
      </c>
      <c r="B12" s="329">
        <v>50</v>
      </c>
      <c r="C12" s="329">
        <v>50</v>
      </c>
      <c r="D12" s="288">
        <f>((C12-    B12)/B12)*100</f>
        <v>0</v>
      </c>
      <c r="E12" s="329">
        <v>40</v>
      </c>
      <c r="F12" s="329">
        <v>40</v>
      </c>
      <c r="G12" s="288">
        <f>((F12-    E12)/E12)*100</f>
        <v>0</v>
      </c>
      <c r="H12" s="523" t="s">
        <v>396</v>
      </c>
      <c r="I12" s="523" t="s">
        <v>396</v>
      </c>
      <c r="J12" s="524" t="s">
        <v>399</v>
      </c>
    </row>
    <row r="13" spans="1:10" s="102" customFormat="1" ht="11.1" customHeight="1">
      <c r="A13" s="327" t="s">
        <v>285</v>
      </c>
      <c r="B13" s="406">
        <v>26</v>
      </c>
      <c r="C13" s="525">
        <v>26</v>
      </c>
      <c r="D13" s="413">
        <f>((C13-    B13)/B13)*100</f>
        <v>0</v>
      </c>
      <c r="E13" s="406">
        <v>26.5</v>
      </c>
      <c r="F13" s="329">
        <v>26.5</v>
      </c>
      <c r="G13" s="413">
        <f>((F13-    E13)/E13)*100</f>
        <v>0</v>
      </c>
      <c r="H13" s="523">
        <v>28.5</v>
      </c>
      <c r="I13" s="526">
        <v>28.5</v>
      </c>
      <c r="J13" s="524">
        <v>0</v>
      </c>
    </row>
    <row r="14" spans="1:10" s="103" customFormat="1" ht="11.1" customHeight="1">
      <c r="A14" s="309" t="s">
        <v>196</v>
      </c>
      <c r="B14" s="328"/>
      <c r="C14" s="329"/>
      <c r="D14" s="527"/>
      <c r="E14" s="329"/>
      <c r="F14" s="528"/>
      <c r="G14" s="527"/>
      <c r="H14" s="528"/>
      <c r="I14" s="329"/>
      <c r="J14" s="529"/>
    </row>
    <row r="15" spans="1:10" s="103" customFormat="1" ht="11.1" customHeight="1">
      <c r="A15" s="309" t="s">
        <v>93</v>
      </c>
      <c r="B15" s="107"/>
      <c r="C15" s="330"/>
      <c r="D15" s="331"/>
      <c r="E15" s="330"/>
      <c r="F15" s="330"/>
      <c r="G15" s="331"/>
      <c r="H15" s="330"/>
      <c r="I15" s="330"/>
      <c r="J15" s="331"/>
    </row>
    <row r="16" spans="1:10" s="102" customFormat="1" ht="11.1" customHeight="1">
      <c r="A16" s="103"/>
    </row>
    <row r="17" spans="1:1" s="103" customFormat="1" ht="11.1" customHeight="1"/>
    <row r="18" spans="1:1" s="103" customFormat="1" ht="11.1" customHeight="1"/>
    <row r="19" spans="1:1" s="103" customFormat="1" ht="11.1" customHeight="1">
      <c r="A19" s="102"/>
    </row>
    <row r="20" spans="1:1" s="102" customFormat="1" ht="11.1" customHeight="1"/>
    <row r="21" spans="1:1" s="102" customFormat="1" ht="11.1" customHeight="1"/>
    <row r="22" spans="1:1" s="102" customFormat="1" ht="11.1" customHeight="1"/>
    <row r="23" spans="1:1" s="102" customFormat="1" ht="11.1" customHeight="1"/>
    <row r="24" spans="1:1" s="102" customFormat="1" ht="11.1" customHeight="1"/>
    <row r="25" spans="1:1" s="102" customFormat="1" ht="11.1" customHeight="1"/>
    <row r="26" spans="1:1" s="102" customFormat="1" ht="11.1" customHeight="1">
      <c r="A26" s="103"/>
    </row>
    <row r="27" spans="1:1" s="103" customFormat="1" ht="11.1" customHeight="1"/>
    <row r="28" spans="1:1" s="103" customFormat="1" ht="11.1" customHeight="1"/>
    <row r="29" spans="1:1" s="103" customFormat="1" ht="11.1" customHeight="1"/>
    <row r="30" spans="1:1" s="103" customFormat="1" ht="11.1" customHeight="1"/>
    <row r="31" spans="1:1" s="103" customFormat="1" ht="11.1" customHeight="1"/>
    <row r="32" spans="1:1" s="103" customFormat="1" ht="11.1" customHeight="1">
      <c r="A32" s="102"/>
    </row>
    <row r="33" spans="1:1" s="102" customFormat="1" ht="11.1" customHeight="1"/>
    <row r="34" spans="1:1" s="102" customFormat="1" ht="11.1" customHeight="1">
      <c r="A34" s="103"/>
    </row>
    <row r="35" spans="1:1" s="103" customFormat="1" ht="11.1" customHeight="1"/>
    <row r="36" spans="1:1" s="103" customFormat="1" ht="11.1" customHeight="1"/>
    <row r="37" spans="1:1" s="103" customFormat="1" ht="11.1" customHeight="1"/>
    <row r="38" spans="1:1" s="103" customFormat="1" ht="11.1" customHeight="1"/>
    <row r="39" spans="1:1" s="103" customFormat="1" ht="11.1" customHeight="1"/>
    <row r="40" spans="1:1" s="103" customFormat="1" ht="11.1" customHeight="1"/>
    <row r="41" spans="1:1" s="103" customFormat="1" ht="11.1" customHeight="1">
      <c r="A41" s="102"/>
    </row>
    <row r="42" spans="1:1" s="102" customFormat="1" ht="11.1" customHeight="1">
      <c r="A42" s="103"/>
    </row>
    <row r="43" spans="1:1" s="103" customFormat="1" ht="11.1" customHeight="1">
      <c r="A43" s="102"/>
    </row>
    <row r="44" spans="1:1" s="102" customFormat="1" ht="11.1" customHeight="1">
      <c r="A44" s="103"/>
    </row>
    <row r="45" spans="1:1" s="103" customFormat="1" ht="11.1" customHeight="1"/>
    <row r="46" spans="1:1" s="103" customFormat="1" ht="11.1" customHeight="1"/>
    <row r="47" spans="1:1" s="103" customFormat="1" ht="11.1" customHeight="1"/>
    <row r="48" spans="1:1" s="103" customFormat="1" ht="11.1" customHeight="1"/>
    <row r="49" spans="1:1" s="103" customFormat="1" ht="11.1" customHeight="1">
      <c r="A49" s="102"/>
    </row>
    <row r="50" spans="1:1" s="102" customFormat="1" ht="11.1" customHeight="1">
      <c r="A50" s="103"/>
    </row>
    <row r="51" spans="1:1" s="103" customFormat="1" ht="11.1" customHeight="1"/>
    <row r="52" spans="1:1" s="103" customFormat="1" ht="11.1" customHeight="1"/>
    <row r="53" spans="1:1" s="103" customFormat="1" ht="11.1" customHeight="1"/>
    <row r="54" spans="1:1" s="103" customFormat="1" ht="11.1" customHeight="1"/>
    <row r="55" spans="1:1" s="103" customFormat="1" ht="11.1" customHeight="1"/>
    <row r="56" spans="1:1" s="102" customFormat="1" ht="11.1" customHeight="1">
      <c r="A56" s="103"/>
    </row>
    <row r="57" spans="1:1" s="102" customFormat="1" ht="11.1" customHeight="1"/>
    <row r="58" spans="1:1" s="103" customFormat="1" ht="11.1" customHeight="1">
      <c r="A58" s="102"/>
    </row>
    <row r="59" spans="1:1" s="103" customFormat="1" ht="11.1" customHeight="1"/>
    <row r="60" spans="1:1" s="103" customFormat="1" ht="11.1" customHeight="1"/>
    <row r="61" spans="1:1" s="103" customFormat="1" ht="11.1" customHeight="1"/>
    <row r="62" spans="1:1" s="103" customFormat="1" ht="11.1" customHeight="1"/>
    <row r="63" spans="1:1" s="103" customFormat="1" ht="11.1" customHeight="1"/>
    <row r="64" spans="1:1" ht="11.1" customHeight="1">
      <c r="A64" s="103"/>
    </row>
    <row r="65" ht="11.1" customHeight="1"/>
    <row r="66" ht="11.1" customHeight="1"/>
    <row r="67" ht="11.1" customHeight="1"/>
    <row r="68" ht="11.1" customHeight="1"/>
    <row r="69" ht="11.1" customHeight="1"/>
    <row r="70" ht="11.1" customHeight="1"/>
    <row r="71" ht="11.1" customHeight="1"/>
    <row r="72" ht="11.1" customHeight="1"/>
    <row r="73" ht="11.1" customHeight="1"/>
    <row r="74" ht="11.1" customHeight="1"/>
    <row r="75" ht="11.1" customHeight="1"/>
    <row r="76" ht="11.1" customHeight="1"/>
    <row r="77" ht="11.1" customHeight="1"/>
    <row r="78" ht="11.1" customHeight="1"/>
    <row r="79" ht="11.1" customHeight="1"/>
    <row r="80" ht="11.1" customHeight="1"/>
  </sheetData>
  <mergeCells count="4">
    <mergeCell ref="A5:A6"/>
    <mergeCell ref="B5:D5"/>
    <mergeCell ref="E5:G5"/>
    <mergeCell ref="H5:J5"/>
  </mergeCells>
  <phoneticPr fontId="19" type="noConversion"/>
  <pageMargins left="0.59055118110236227" right="0.59055118110236227" top="0.59055118110236227" bottom="0.59055118110236227" header="0.59055118110236227" footer="0.59055118110236227"/>
  <legacyDrawingHF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M75"/>
  <sheetViews>
    <sheetView showGridLines="0" topLeftCell="A43" workbookViewId="0">
      <selection activeCell="D75" sqref="D75"/>
    </sheetView>
  </sheetViews>
  <sheetFormatPr baseColWidth="10" defaultColWidth="10.85546875" defaultRowHeight="12.75"/>
  <cols>
    <col min="1" max="1" width="15.7109375" style="92" customWidth="1"/>
    <col min="2" max="13" width="5.7109375" style="92" customWidth="1"/>
    <col min="14" max="16384" width="10.85546875" style="92"/>
  </cols>
  <sheetData>
    <row r="1" spans="1:13" s="101" customFormat="1" ht="14.1" customHeight="1">
      <c r="A1" s="301" t="s">
        <v>590</v>
      </c>
      <c r="B1" s="302"/>
      <c r="C1" s="302"/>
      <c r="D1" s="303"/>
      <c r="E1" s="302"/>
      <c r="F1" s="302"/>
      <c r="G1" s="303"/>
      <c r="H1" s="302"/>
      <c r="I1" s="302"/>
      <c r="J1" s="303"/>
      <c r="K1" s="302"/>
      <c r="L1" s="302"/>
      <c r="M1" s="303"/>
    </row>
    <row r="2" spans="1:13" s="101" customFormat="1" ht="13.5">
      <c r="A2" s="314" t="s">
        <v>588</v>
      </c>
      <c r="B2" s="302"/>
      <c r="C2" s="302"/>
      <c r="D2" s="303"/>
      <c r="E2" s="302"/>
      <c r="F2" s="302"/>
      <c r="G2" s="303"/>
      <c r="H2" s="302"/>
      <c r="I2" s="302"/>
      <c r="J2" s="303"/>
      <c r="K2" s="302"/>
      <c r="L2" s="302"/>
      <c r="M2" s="303"/>
    </row>
    <row r="3" spans="1:13" s="101" customFormat="1" ht="13.5">
      <c r="A3" s="314" t="s">
        <v>591</v>
      </c>
      <c r="B3" s="302"/>
      <c r="C3" s="302"/>
      <c r="D3" s="303"/>
      <c r="E3" s="302"/>
      <c r="F3" s="302"/>
      <c r="G3" s="303"/>
      <c r="H3" s="302"/>
      <c r="I3" s="302"/>
      <c r="J3" s="303"/>
      <c r="K3" s="302"/>
      <c r="L3" s="302"/>
      <c r="M3" s="303"/>
    </row>
    <row r="4" spans="1:13" s="101" customFormat="1" ht="5.0999999999999996" customHeight="1">
      <c r="A4" s="314"/>
      <c r="B4" s="305"/>
      <c r="C4" s="305"/>
      <c r="D4" s="304"/>
      <c r="E4" s="305"/>
      <c r="F4" s="305"/>
      <c r="G4" s="304"/>
      <c r="H4" s="305"/>
      <c r="I4" s="305"/>
      <c r="J4" s="304"/>
      <c r="K4" s="305"/>
      <c r="L4" s="305"/>
      <c r="M4" s="304"/>
    </row>
    <row r="5" spans="1:13" s="103" customFormat="1" ht="15" customHeight="1">
      <c r="A5" s="629" t="s">
        <v>380</v>
      </c>
      <c r="B5" s="640" t="s">
        <v>383</v>
      </c>
      <c r="C5" s="641"/>
      <c r="D5" s="642"/>
      <c r="E5" s="640" t="s">
        <v>382</v>
      </c>
      <c r="F5" s="641"/>
      <c r="G5" s="642"/>
      <c r="H5" s="640" t="s">
        <v>381</v>
      </c>
      <c r="I5" s="641"/>
      <c r="J5" s="642"/>
      <c r="K5" s="640" t="s">
        <v>330</v>
      </c>
      <c r="L5" s="641"/>
      <c r="M5" s="642"/>
    </row>
    <row r="6" spans="1:13" s="103" customFormat="1" ht="15" customHeight="1">
      <c r="A6" s="639"/>
      <c r="B6" s="306">
        <v>2019</v>
      </c>
      <c r="C6" s="306">
        <v>2020</v>
      </c>
      <c r="D6" s="306" t="s">
        <v>421</v>
      </c>
      <c r="E6" s="306">
        <v>2019</v>
      </c>
      <c r="F6" s="306">
        <v>2020</v>
      </c>
      <c r="G6" s="306" t="s">
        <v>421</v>
      </c>
      <c r="H6" s="306">
        <v>2019</v>
      </c>
      <c r="I6" s="306">
        <v>2020</v>
      </c>
      <c r="J6" s="306" t="s">
        <v>421</v>
      </c>
      <c r="K6" s="306">
        <v>2019</v>
      </c>
      <c r="L6" s="306">
        <v>2020</v>
      </c>
      <c r="M6" s="306" t="s">
        <v>421</v>
      </c>
    </row>
    <row r="7" spans="1:13" s="103" customFormat="1" ht="9.9499999999999993" customHeight="1">
      <c r="A7" s="446"/>
      <c r="B7" s="447"/>
      <c r="C7" s="447"/>
      <c r="D7" s="106"/>
      <c r="E7" s="447"/>
      <c r="F7" s="447"/>
      <c r="G7" s="106"/>
      <c r="H7" s="447"/>
      <c r="I7" s="447"/>
      <c r="J7" s="106"/>
      <c r="K7" s="447"/>
      <c r="L7" s="447"/>
      <c r="M7" s="106"/>
    </row>
    <row r="8" spans="1:13" s="103" customFormat="1" ht="11.1" customHeight="1">
      <c r="A8" s="325" t="s">
        <v>419</v>
      </c>
      <c r="B8" s="398">
        <f>AVERAGE(B9:B11)</f>
        <v>20.48</v>
      </c>
      <c r="C8" s="398">
        <f>AVERAGE(C9:C11)</f>
        <v>25.333333333333332</v>
      </c>
      <c r="D8" s="379">
        <f t="shared" ref="D8:D32" si="0">((C8/B8)-    1)*100</f>
        <v>23.69791666666665</v>
      </c>
      <c r="E8" s="398">
        <f>AVERAGE(E9:E11)</f>
        <v>18.064999999999998</v>
      </c>
      <c r="F8" s="398">
        <f>AVERAGE(F9:F11)</f>
        <v>25.56</v>
      </c>
      <c r="G8" s="379">
        <f>((F8/E8)-    1)*100</f>
        <v>41.489067257127047</v>
      </c>
      <c r="H8" s="398">
        <f>AVERAGE(H9:H11)</f>
        <v>32.130000000000003</v>
      </c>
      <c r="I8" s="398">
        <f>AVERAGE(I9:I11)</f>
        <v>38.25</v>
      </c>
      <c r="J8" s="379">
        <f>((I8/H8)-    1)*100</f>
        <v>19.047619047619047</v>
      </c>
      <c r="K8" s="398">
        <f>AVERAGE(K9:K11)</f>
        <v>28.25</v>
      </c>
      <c r="L8" s="398">
        <f>AVERAGE(L9:L11)</f>
        <v>25.5</v>
      </c>
      <c r="M8" s="379">
        <f>((L8/K8)-    1)*100</f>
        <v>-9.7345132743362868</v>
      </c>
    </row>
    <row r="9" spans="1:13" s="103" customFormat="1" ht="11.1" customHeight="1">
      <c r="A9" s="308" t="s">
        <v>347</v>
      </c>
      <c r="B9" s="523">
        <v>25.75</v>
      </c>
      <c r="C9" s="523">
        <v>25.5</v>
      </c>
      <c r="D9" s="296">
        <f t="shared" si="0"/>
        <v>-0.97087378640776656</v>
      </c>
      <c r="E9" s="523" t="s">
        <v>395</v>
      </c>
      <c r="F9" s="523" t="s">
        <v>395</v>
      </c>
      <c r="G9" s="296" t="s">
        <v>399</v>
      </c>
      <c r="H9" s="523" t="s">
        <v>395</v>
      </c>
      <c r="I9" s="523" t="s">
        <v>395</v>
      </c>
      <c r="J9" s="296" t="s">
        <v>399</v>
      </c>
      <c r="K9" s="523">
        <v>32</v>
      </c>
      <c r="L9" s="523">
        <v>25</v>
      </c>
      <c r="M9" s="296">
        <f>((L9/K9)-    1)*100</f>
        <v>-21.875</v>
      </c>
    </row>
    <row r="10" spans="1:13" s="103" customFormat="1" ht="11.1" customHeight="1">
      <c r="A10" s="308" t="s">
        <v>348</v>
      </c>
      <c r="B10" s="523">
        <v>22.69</v>
      </c>
      <c r="C10" s="523">
        <v>24.5</v>
      </c>
      <c r="D10" s="296">
        <f t="shared" si="0"/>
        <v>7.9770824151608632</v>
      </c>
      <c r="E10" s="523">
        <v>23.13</v>
      </c>
      <c r="F10" s="523">
        <v>25.56</v>
      </c>
      <c r="G10" s="296">
        <f t="shared" ref="G10:G19" si="1">((F10/E10)-    1)*100</f>
        <v>10.505836575875493</v>
      </c>
      <c r="H10" s="523">
        <v>32.130000000000003</v>
      </c>
      <c r="I10" s="523">
        <v>38.25</v>
      </c>
      <c r="J10" s="296">
        <f>((I10/H10)-    1)*100</f>
        <v>19.047619047619047</v>
      </c>
      <c r="K10" s="523">
        <v>24.5</v>
      </c>
      <c r="L10" s="523">
        <v>26</v>
      </c>
      <c r="M10" s="296">
        <f>((L10/K10)-    1)*100</f>
        <v>6.1224489795918435</v>
      </c>
    </row>
    <row r="11" spans="1:13" s="103" customFormat="1" ht="11.1" customHeight="1">
      <c r="A11" s="308" t="s">
        <v>349</v>
      </c>
      <c r="B11" s="523">
        <v>13</v>
      </c>
      <c r="C11" s="523">
        <v>26</v>
      </c>
      <c r="D11" s="296">
        <f t="shared" si="0"/>
        <v>100</v>
      </c>
      <c r="E11" s="523">
        <v>13</v>
      </c>
      <c r="F11" s="523" t="s">
        <v>395</v>
      </c>
      <c r="G11" s="296" t="s">
        <v>399</v>
      </c>
      <c r="H11" s="523" t="s">
        <v>395</v>
      </c>
      <c r="I11" s="523" t="s">
        <v>395</v>
      </c>
      <c r="J11" s="404" t="s">
        <v>399</v>
      </c>
      <c r="K11" s="523" t="s">
        <v>395</v>
      </c>
      <c r="L11" s="523" t="s">
        <v>395</v>
      </c>
      <c r="M11" s="404" t="s">
        <v>399</v>
      </c>
    </row>
    <row r="12" spans="1:13" s="102" customFormat="1" ht="11.1" customHeight="1">
      <c r="A12" s="325" t="s">
        <v>353</v>
      </c>
      <c r="B12" s="398">
        <f>AVERAGE(B13:B18)</f>
        <v>14.393333333333334</v>
      </c>
      <c r="C12" s="398">
        <f>AVERAGE(C13:C18)</f>
        <v>13.486666666666666</v>
      </c>
      <c r="D12" s="379">
        <f t="shared" si="0"/>
        <v>-6.2992125984252079</v>
      </c>
      <c r="E12" s="398">
        <f>AVERAGE(E13:E18)</f>
        <v>14.219999999999999</v>
      </c>
      <c r="F12" s="398">
        <f>AVERAGE(F13:F18)</f>
        <v>13.35</v>
      </c>
      <c r="G12" s="379">
        <f t="shared" si="1"/>
        <v>-6.1181434599156042</v>
      </c>
      <c r="H12" s="398">
        <f>AVERAGE(H13:H18)</f>
        <v>23.875</v>
      </c>
      <c r="I12" s="398">
        <f>AVERAGE(I13:I18)</f>
        <v>26.7</v>
      </c>
      <c r="J12" s="379">
        <f>((I12/H12)-    1)*100</f>
        <v>11.832460732984295</v>
      </c>
      <c r="K12" s="398">
        <f>AVERAGE(K13:K18)</f>
        <v>17.877777777777776</v>
      </c>
      <c r="L12" s="398">
        <f>AVERAGE(L13:L18)</f>
        <v>17.588333333333335</v>
      </c>
      <c r="M12" s="379">
        <f t="shared" ref="M12:M20" si="2">((L12/K12)-    1)*100</f>
        <v>-1.6190180236171359</v>
      </c>
    </row>
    <row r="13" spans="1:13" s="103" customFormat="1" ht="11.1" customHeight="1">
      <c r="A13" s="308" t="s">
        <v>83</v>
      </c>
      <c r="B13" s="523">
        <v>10</v>
      </c>
      <c r="C13" s="523">
        <v>9.66</v>
      </c>
      <c r="D13" s="296">
        <f t="shared" si="0"/>
        <v>-3.400000000000003</v>
      </c>
      <c r="E13" s="523">
        <v>10.666666666666666</v>
      </c>
      <c r="F13" s="523">
        <v>10</v>
      </c>
      <c r="G13" s="296">
        <f t="shared" si="1"/>
        <v>-6.25</v>
      </c>
      <c r="H13" s="523">
        <v>27.5</v>
      </c>
      <c r="I13" s="523">
        <v>27.5</v>
      </c>
      <c r="J13" s="296">
        <f>((I13/H13)-    1)*100</f>
        <v>0</v>
      </c>
      <c r="K13" s="523">
        <v>15</v>
      </c>
      <c r="L13" s="523">
        <v>14.33</v>
      </c>
      <c r="M13" s="296">
        <f t="shared" si="2"/>
        <v>-4.4666666666666632</v>
      </c>
    </row>
    <row r="14" spans="1:13" s="102" customFormat="1" ht="11.1" customHeight="1">
      <c r="A14" s="308" t="s">
        <v>354</v>
      </c>
      <c r="B14" s="523">
        <v>12</v>
      </c>
      <c r="C14" s="523">
        <v>12</v>
      </c>
      <c r="D14" s="296">
        <f t="shared" si="0"/>
        <v>0</v>
      </c>
      <c r="E14" s="523">
        <v>12</v>
      </c>
      <c r="F14" s="523">
        <v>12</v>
      </c>
      <c r="G14" s="296">
        <f t="shared" si="1"/>
        <v>0</v>
      </c>
      <c r="H14" s="523">
        <v>13</v>
      </c>
      <c r="I14" s="523">
        <v>13</v>
      </c>
      <c r="J14" s="296">
        <f>((I14/H14)-    1)*100</f>
        <v>0</v>
      </c>
      <c r="K14" s="523">
        <v>25</v>
      </c>
      <c r="L14" s="523">
        <v>25</v>
      </c>
      <c r="M14" s="296">
        <f t="shared" si="2"/>
        <v>0</v>
      </c>
    </row>
    <row r="15" spans="1:13" s="103" customFormat="1" ht="11.1" customHeight="1">
      <c r="A15" s="308" t="s">
        <v>355</v>
      </c>
      <c r="B15" s="523">
        <v>25.466666666666669</v>
      </c>
      <c r="C15" s="523">
        <v>24.76</v>
      </c>
      <c r="D15" s="296">
        <f t="shared" si="0"/>
        <v>-2.7748691099476419</v>
      </c>
      <c r="E15" s="523">
        <v>24.933333333333334</v>
      </c>
      <c r="F15" s="523">
        <v>24.6</v>
      </c>
      <c r="G15" s="296">
        <f t="shared" si="1"/>
        <v>-1.3368983957219194</v>
      </c>
      <c r="H15" s="523" t="s">
        <v>395</v>
      </c>
      <c r="I15" s="523" t="s">
        <v>395</v>
      </c>
      <c r="J15" s="296" t="s">
        <v>399</v>
      </c>
      <c r="K15" s="523">
        <v>25.266666666666666</v>
      </c>
      <c r="L15" s="523">
        <v>25.2</v>
      </c>
      <c r="M15" s="296">
        <f t="shared" si="2"/>
        <v>-0.26385224274406704</v>
      </c>
    </row>
    <row r="16" spans="1:13" s="103" customFormat="1" ht="11.1" customHeight="1">
      <c r="A16" s="308" t="s">
        <v>356</v>
      </c>
      <c r="B16" s="523">
        <v>13.5</v>
      </c>
      <c r="C16" s="523">
        <v>13.5</v>
      </c>
      <c r="D16" s="296">
        <f t="shared" si="0"/>
        <v>0</v>
      </c>
      <c r="E16" s="523">
        <v>13.5</v>
      </c>
      <c r="F16" s="523">
        <v>13.5</v>
      </c>
      <c r="G16" s="296">
        <f t="shared" si="1"/>
        <v>0</v>
      </c>
      <c r="H16" s="523">
        <v>28</v>
      </c>
      <c r="I16" s="523">
        <v>28</v>
      </c>
      <c r="J16" s="296">
        <f t="shared" ref="J16:J23" si="3">((I16/H16)-    1)*100</f>
        <v>0</v>
      </c>
      <c r="K16" s="523">
        <v>15</v>
      </c>
      <c r="L16" s="523">
        <v>15</v>
      </c>
      <c r="M16" s="296">
        <f t="shared" si="2"/>
        <v>0</v>
      </c>
    </row>
    <row r="17" spans="1:13" s="103" customFormat="1" ht="11.1" customHeight="1">
      <c r="A17" s="308" t="s">
        <v>357</v>
      </c>
      <c r="B17" s="523">
        <v>11</v>
      </c>
      <c r="C17" s="523">
        <v>11</v>
      </c>
      <c r="D17" s="296">
        <f t="shared" si="0"/>
        <v>0</v>
      </c>
      <c r="E17" s="523">
        <v>10</v>
      </c>
      <c r="F17" s="523">
        <v>10</v>
      </c>
      <c r="G17" s="296">
        <f t="shared" si="1"/>
        <v>0</v>
      </c>
      <c r="H17" s="523">
        <v>27</v>
      </c>
      <c r="I17" s="523">
        <v>27</v>
      </c>
      <c r="J17" s="296">
        <f t="shared" si="3"/>
        <v>0</v>
      </c>
      <c r="K17" s="523">
        <v>14</v>
      </c>
      <c r="L17" s="523">
        <v>14</v>
      </c>
      <c r="M17" s="296">
        <f t="shared" si="2"/>
        <v>0</v>
      </c>
    </row>
    <row r="18" spans="1:13" s="103" customFormat="1" ht="11.1" customHeight="1">
      <c r="A18" s="308" t="s">
        <v>359</v>
      </c>
      <c r="B18" s="523" t="s">
        <v>395</v>
      </c>
      <c r="C18" s="523">
        <v>10</v>
      </c>
      <c r="D18" s="296" t="s">
        <v>399</v>
      </c>
      <c r="E18" s="523" t="s">
        <v>395</v>
      </c>
      <c r="F18" s="523">
        <v>10</v>
      </c>
      <c r="G18" s="296" t="s">
        <v>399</v>
      </c>
      <c r="H18" s="523" t="s">
        <v>395</v>
      </c>
      <c r="I18" s="523">
        <v>38</v>
      </c>
      <c r="J18" s="296" t="s">
        <v>399</v>
      </c>
      <c r="K18" s="523">
        <v>13</v>
      </c>
      <c r="L18" s="523">
        <v>12</v>
      </c>
      <c r="M18" s="296">
        <f t="shared" si="2"/>
        <v>-7.6923076923076872</v>
      </c>
    </row>
    <row r="19" spans="1:13" s="103" customFormat="1" ht="11.1" customHeight="1">
      <c r="A19" s="325" t="s">
        <v>360</v>
      </c>
      <c r="B19" s="398">
        <f>AVERAGE(B20:B26)</f>
        <v>25.238571428571429</v>
      </c>
      <c r="C19" s="398">
        <f>AVERAGE(C20:C26)</f>
        <v>26.66</v>
      </c>
      <c r="D19" s="379">
        <f t="shared" si="0"/>
        <v>5.6319692081281403</v>
      </c>
      <c r="E19" s="398">
        <f>AVERAGE(E20:E26)</f>
        <v>22.528333333333336</v>
      </c>
      <c r="F19" s="398">
        <f>AVERAGE(F20:F26)</f>
        <v>21.8</v>
      </c>
      <c r="G19" s="379">
        <f t="shared" si="1"/>
        <v>-3.2329658947991446</v>
      </c>
      <c r="H19" s="398">
        <f>AVERAGE(H20:H26)</f>
        <v>32.774000000000001</v>
      </c>
      <c r="I19" s="398">
        <f>AVERAGE(I20:I26)</f>
        <v>33.477499999999999</v>
      </c>
      <c r="J19" s="379">
        <f t="shared" si="3"/>
        <v>2.1465185818026367</v>
      </c>
      <c r="K19" s="398">
        <f>AVERAGE(K20:K26)</f>
        <v>23.1</v>
      </c>
      <c r="L19" s="398">
        <f>AVERAGE(L20:L26)</f>
        <v>24.322500000000002</v>
      </c>
      <c r="M19" s="379">
        <f t="shared" si="2"/>
        <v>5.2922077922077815</v>
      </c>
    </row>
    <row r="20" spans="1:13" s="102" customFormat="1" ht="11.1" customHeight="1">
      <c r="A20" s="308" t="s">
        <v>361</v>
      </c>
      <c r="B20" s="523">
        <v>25</v>
      </c>
      <c r="C20" s="523">
        <v>35</v>
      </c>
      <c r="D20" s="296">
        <f t="shared" si="0"/>
        <v>39.999999999999993</v>
      </c>
      <c r="E20" s="523">
        <v>25</v>
      </c>
      <c r="F20" s="523">
        <v>25</v>
      </c>
      <c r="G20" s="296">
        <f>((F20/E20)-    1)*100</f>
        <v>0</v>
      </c>
      <c r="H20" s="530">
        <v>35</v>
      </c>
      <c r="I20" s="530">
        <v>30</v>
      </c>
      <c r="J20" s="296">
        <f t="shared" si="3"/>
        <v>-14.28571428571429</v>
      </c>
      <c r="K20" s="530">
        <v>21</v>
      </c>
      <c r="L20" s="530">
        <v>18.670000000000002</v>
      </c>
      <c r="M20" s="296">
        <f t="shared" si="2"/>
        <v>-11.095238095238091</v>
      </c>
    </row>
    <row r="21" spans="1:13" s="103" customFormat="1" ht="11.1" customHeight="1">
      <c r="A21" s="308" t="s">
        <v>362</v>
      </c>
      <c r="B21" s="523">
        <v>28.67</v>
      </c>
      <c r="C21" s="523">
        <v>26</v>
      </c>
      <c r="D21" s="296">
        <f t="shared" si="0"/>
        <v>-9.3128705964422807</v>
      </c>
      <c r="E21" s="523">
        <v>20.67</v>
      </c>
      <c r="F21" s="523" t="s">
        <v>395</v>
      </c>
      <c r="G21" s="296" t="s">
        <v>399</v>
      </c>
      <c r="H21" s="523">
        <v>31</v>
      </c>
      <c r="I21" s="523" t="s">
        <v>395</v>
      </c>
      <c r="J21" s="296" t="s">
        <v>399</v>
      </c>
      <c r="K21" s="523" t="s">
        <v>395</v>
      </c>
      <c r="L21" s="523" t="s">
        <v>395</v>
      </c>
      <c r="M21" s="296" t="s">
        <v>399</v>
      </c>
    </row>
    <row r="22" spans="1:13" s="103" customFormat="1" ht="11.1" customHeight="1">
      <c r="A22" s="308" t="s">
        <v>363</v>
      </c>
      <c r="B22" s="523">
        <v>20.5</v>
      </c>
      <c r="C22" s="523">
        <v>20.5</v>
      </c>
      <c r="D22" s="296">
        <f t="shared" si="0"/>
        <v>0</v>
      </c>
      <c r="E22" s="523">
        <v>21</v>
      </c>
      <c r="F22" s="523">
        <v>15.25</v>
      </c>
      <c r="G22" s="296">
        <f>((F22/E22)-    1)*100</f>
        <v>-27.380952380952383</v>
      </c>
      <c r="H22" s="523">
        <v>32.5</v>
      </c>
      <c r="I22" s="523">
        <v>32.5</v>
      </c>
      <c r="J22" s="296">
        <f t="shared" si="3"/>
        <v>0</v>
      </c>
      <c r="K22" s="523" t="s">
        <v>395</v>
      </c>
      <c r="L22" s="523" t="s">
        <v>395</v>
      </c>
      <c r="M22" s="296" t="s">
        <v>399</v>
      </c>
    </row>
    <row r="23" spans="1:13" s="103" customFormat="1" ht="11.1" customHeight="1">
      <c r="A23" s="308" t="s">
        <v>364</v>
      </c>
      <c r="B23" s="523">
        <v>25</v>
      </c>
      <c r="C23" s="523">
        <v>27.62</v>
      </c>
      <c r="D23" s="296">
        <f t="shared" si="0"/>
        <v>10.48</v>
      </c>
      <c r="E23" s="523">
        <v>23.5</v>
      </c>
      <c r="F23" s="523">
        <v>19.75</v>
      </c>
      <c r="G23" s="296">
        <f>((F23/E23)-    1)*100</f>
        <v>-15.957446808510634</v>
      </c>
      <c r="H23" s="523">
        <v>30.37</v>
      </c>
      <c r="I23" s="523">
        <v>36.409999999999997</v>
      </c>
      <c r="J23" s="296">
        <f t="shared" si="3"/>
        <v>19.888047415212373</v>
      </c>
      <c r="K23" s="523">
        <v>21.5</v>
      </c>
      <c r="L23" s="523">
        <v>28.12</v>
      </c>
      <c r="M23" s="296">
        <f>((L23/K23)-    1)*100</f>
        <v>30.790697674418599</v>
      </c>
    </row>
    <row r="24" spans="1:13" s="102" customFormat="1" ht="11.1" customHeight="1">
      <c r="A24" s="308" t="s">
        <v>365</v>
      </c>
      <c r="B24" s="523">
        <v>28</v>
      </c>
      <c r="C24" s="523">
        <v>25</v>
      </c>
      <c r="D24" s="296">
        <f t="shared" si="0"/>
        <v>-10.71428571428571</v>
      </c>
      <c r="E24" s="523" t="s">
        <v>395</v>
      </c>
      <c r="F24" s="523" t="s">
        <v>395</v>
      </c>
      <c r="G24" s="296" t="s">
        <v>399</v>
      </c>
      <c r="H24" s="523">
        <v>35</v>
      </c>
      <c r="I24" s="523">
        <v>35</v>
      </c>
      <c r="J24" s="296">
        <f>((I24/H24)-    1)*100</f>
        <v>0</v>
      </c>
      <c r="K24" s="523">
        <v>25</v>
      </c>
      <c r="L24" s="523" t="s">
        <v>395</v>
      </c>
      <c r="M24" s="296" t="s">
        <v>399</v>
      </c>
    </row>
    <row r="25" spans="1:13" s="102" customFormat="1" ht="11.1" customHeight="1">
      <c r="A25" s="308" t="s">
        <v>366</v>
      </c>
      <c r="B25" s="523">
        <v>27.5</v>
      </c>
      <c r="C25" s="523">
        <v>27.5</v>
      </c>
      <c r="D25" s="296">
        <f t="shared" si="0"/>
        <v>0</v>
      </c>
      <c r="E25" s="523">
        <v>25</v>
      </c>
      <c r="F25" s="523">
        <v>24</v>
      </c>
      <c r="G25" s="296">
        <f>((F25/E25)-    1)*100</f>
        <v>-4.0000000000000036</v>
      </c>
      <c r="H25" s="523" t="s">
        <v>395</v>
      </c>
      <c r="I25" s="523" t="s">
        <v>395</v>
      </c>
      <c r="J25" s="296" t="s">
        <v>399</v>
      </c>
      <c r="K25" s="523">
        <v>23</v>
      </c>
      <c r="L25" s="523">
        <v>28</v>
      </c>
      <c r="M25" s="296">
        <f>((L25/K25)-    1)*100</f>
        <v>21.739130434782616</v>
      </c>
    </row>
    <row r="26" spans="1:13" s="103" customFormat="1" ht="11.1" customHeight="1">
      <c r="A26" s="308" t="s">
        <v>133</v>
      </c>
      <c r="B26" s="523">
        <v>22</v>
      </c>
      <c r="C26" s="523">
        <v>25</v>
      </c>
      <c r="D26" s="296">
        <f t="shared" si="0"/>
        <v>13.636363636363647</v>
      </c>
      <c r="E26" s="523">
        <v>20</v>
      </c>
      <c r="F26" s="523">
        <v>25</v>
      </c>
      <c r="G26" s="296">
        <f>((F26/E26)-    1)*100</f>
        <v>25</v>
      </c>
      <c r="H26" s="523" t="s">
        <v>395</v>
      </c>
      <c r="I26" s="523" t="s">
        <v>395</v>
      </c>
      <c r="J26" s="296" t="s">
        <v>399</v>
      </c>
      <c r="K26" s="523">
        <v>25</v>
      </c>
      <c r="L26" s="523">
        <v>22.5</v>
      </c>
      <c r="M26" s="296">
        <f>((L26/K26)-    1)*100</f>
        <v>-9.9999999999999982</v>
      </c>
    </row>
    <row r="27" spans="1:13" s="103" customFormat="1" ht="11.1" customHeight="1">
      <c r="A27" s="325" t="s">
        <v>417</v>
      </c>
      <c r="B27" s="405">
        <f>AVERAGE(B28:B33)</f>
        <v>13.431999999999999</v>
      </c>
      <c r="C27" s="398">
        <f>AVERAGE(C28:C33)</f>
        <v>12.623333333333333</v>
      </c>
      <c r="D27" s="379">
        <f t="shared" si="0"/>
        <v>-6.0204486797696966</v>
      </c>
      <c r="E27" s="405">
        <f>AVERAGE(E28:E33)</f>
        <v>13.234999999999999</v>
      </c>
      <c r="F27" s="398">
        <f>AVERAGE(F28:F33)</f>
        <v>12.026666666666666</v>
      </c>
      <c r="G27" s="379">
        <f t="shared" ref="G27:G33" si="4">((F27/E27)-    1)*100</f>
        <v>-9.1298325147966324</v>
      </c>
      <c r="H27" s="405">
        <f>AVERAGE(H28:H33)</f>
        <v>27.583333333333332</v>
      </c>
      <c r="I27" s="398">
        <f>AVERAGE(I28:I33)</f>
        <v>27.25</v>
      </c>
      <c r="J27" s="379">
        <f>((I27/H27)-    1)*100</f>
        <v>-1.2084592145015116</v>
      </c>
      <c r="K27" s="398">
        <f>AVERAGE(K28:K33)</f>
        <v>26.25</v>
      </c>
      <c r="L27" s="398">
        <f>AVERAGE(L28:L33)</f>
        <v>30.5</v>
      </c>
      <c r="M27" s="379">
        <f>((L27/K27)-    1)*100</f>
        <v>16.1904761904762</v>
      </c>
    </row>
    <row r="28" spans="1:13" s="103" customFormat="1" ht="11.1" customHeight="1">
      <c r="A28" s="326" t="s">
        <v>61</v>
      </c>
      <c r="B28" s="329">
        <v>14</v>
      </c>
      <c r="C28" s="329">
        <v>14</v>
      </c>
      <c r="D28" s="296">
        <f t="shared" si="0"/>
        <v>0</v>
      </c>
      <c r="E28" s="329">
        <v>13</v>
      </c>
      <c r="F28" s="329">
        <v>13</v>
      </c>
      <c r="G28" s="296">
        <f t="shared" si="4"/>
        <v>0</v>
      </c>
      <c r="H28" s="329">
        <v>26</v>
      </c>
      <c r="I28" s="329">
        <v>26</v>
      </c>
      <c r="J28" s="296">
        <f>((I28/H28)-    1)*100</f>
        <v>0</v>
      </c>
      <c r="K28" s="523" t="s">
        <v>395</v>
      </c>
      <c r="L28" s="523" t="s">
        <v>395</v>
      </c>
      <c r="M28" s="404" t="s">
        <v>399</v>
      </c>
    </row>
    <row r="29" spans="1:13" s="103" customFormat="1" ht="11.1" customHeight="1">
      <c r="A29" s="326" t="s">
        <v>62</v>
      </c>
      <c r="B29" s="329">
        <v>13.25</v>
      </c>
      <c r="C29" s="329">
        <v>14.5</v>
      </c>
      <c r="D29" s="296">
        <f t="shared" si="0"/>
        <v>9.4339622641509422</v>
      </c>
      <c r="E29" s="329">
        <v>12</v>
      </c>
      <c r="F29" s="329">
        <v>12</v>
      </c>
      <c r="G29" s="296">
        <f t="shared" si="4"/>
        <v>0</v>
      </c>
      <c r="H29" s="523" t="s">
        <v>395</v>
      </c>
      <c r="I29" s="523" t="s">
        <v>395</v>
      </c>
      <c r="J29" s="296" t="s">
        <v>399</v>
      </c>
      <c r="K29" s="523">
        <v>26</v>
      </c>
      <c r="L29" s="523">
        <v>26</v>
      </c>
      <c r="M29" s="404">
        <f>((L29/K29)-    1)*100</f>
        <v>0</v>
      </c>
    </row>
    <row r="30" spans="1:13" s="103" customFormat="1" ht="11.1" customHeight="1">
      <c r="A30" s="326" t="s">
        <v>110</v>
      </c>
      <c r="B30" s="523" t="s">
        <v>395</v>
      </c>
      <c r="C30" s="329">
        <v>11.33</v>
      </c>
      <c r="D30" s="296" t="s">
        <v>399</v>
      </c>
      <c r="E30" s="329">
        <v>14.66</v>
      </c>
      <c r="F30" s="329">
        <v>11.33</v>
      </c>
      <c r="G30" s="296">
        <f t="shared" si="4"/>
        <v>-22.714870395634378</v>
      </c>
      <c r="H30" s="329">
        <v>27</v>
      </c>
      <c r="I30" s="523" t="s">
        <v>395</v>
      </c>
      <c r="J30" s="296" t="s">
        <v>399</v>
      </c>
      <c r="K30" s="523">
        <v>25</v>
      </c>
      <c r="L30" s="523" t="s">
        <v>395</v>
      </c>
      <c r="M30" s="404" t="s">
        <v>399</v>
      </c>
    </row>
    <row r="31" spans="1:13" s="102" customFormat="1" ht="11.1" customHeight="1">
      <c r="A31" s="326" t="s">
        <v>27</v>
      </c>
      <c r="B31" s="329">
        <v>12.66</v>
      </c>
      <c r="C31" s="414">
        <v>13.16</v>
      </c>
      <c r="D31" s="296">
        <f t="shared" si="0"/>
        <v>3.9494470774091628</v>
      </c>
      <c r="E31" s="329">
        <v>12.5</v>
      </c>
      <c r="F31" s="329">
        <v>13.33</v>
      </c>
      <c r="G31" s="296">
        <f t="shared" si="4"/>
        <v>6.6400000000000015</v>
      </c>
      <c r="H31" s="523" t="s">
        <v>395</v>
      </c>
      <c r="I31" s="523" t="s">
        <v>395</v>
      </c>
      <c r="J31" s="296" t="s">
        <v>399</v>
      </c>
      <c r="K31" s="523">
        <v>30</v>
      </c>
      <c r="L31" s="523">
        <v>30</v>
      </c>
      <c r="M31" s="404">
        <f>((L31/K31)-    1)*100</f>
        <v>0</v>
      </c>
    </row>
    <row r="32" spans="1:13" s="102" customFormat="1" ht="11.1" customHeight="1">
      <c r="A32" s="326" t="s">
        <v>257</v>
      </c>
      <c r="B32" s="329">
        <v>12.5</v>
      </c>
      <c r="C32" s="414">
        <v>11</v>
      </c>
      <c r="D32" s="296">
        <f t="shared" si="0"/>
        <v>-12</v>
      </c>
      <c r="E32" s="329">
        <v>13</v>
      </c>
      <c r="F32" s="329">
        <v>11</v>
      </c>
      <c r="G32" s="296">
        <f>((F32/E32)-    1)*100</f>
        <v>-15.384615384615385</v>
      </c>
      <c r="H32" s="523" t="s">
        <v>395</v>
      </c>
      <c r="I32" s="523" t="s">
        <v>395</v>
      </c>
      <c r="J32" s="296" t="s">
        <v>399</v>
      </c>
      <c r="K32" s="523">
        <v>29</v>
      </c>
      <c r="L32" s="523">
        <v>33</v>
      </c>
      <c r="M32" s="296">
        <f>((L32/K32)-    1)*100</f>
        <v>13.793103448275868</v>
      </c>
    </row>
    <row r="33" spans="1:13" s="103" customFormat="1" ht="11.1" customHeight="1">
      <c r="A33" s="326" t="s">
        <v>224</v>
      </c>
      <c r="B33" s="403">
        <v>14.75</v>
      </c>
      <c r="C33" s="403">
        <v>11.75</v>
      </c>
      <c r="D33" s="296">
        <f>((C33/B33)-    1)*100</f>
        <v>-20.33898305084746</v>
      </c>
      <c r="E33" s="403">
        <v>14.25</v>
      </c>
      <c r="F33" s="403">
        <v>11.5</v>
      </c>
      <c r="G33" s="296">
        <f t="shared" si="4"/>
        <v>-19.298245614035093</v>
      </c>
      <c r="H33" s="403">
        <v>29.75</v>
      </c>
      <c r="I33" s="403">
        <v>28.5</v>
      </c>
      <c r="J33" s="296">
        <f>((I33/H33)-    1)*100</f>
        <v>-4.2016806722689033</v>
      </c>
      <c r="K33" s="403">
        <v>21.25</v>
      </c>
      <c r="L33" s="403">
        <v>33</v>
      </c>
      <c r="M33" s="296">
        <f>((L33-    K33)/K33)*100</f>
        <v>55.294117647058826</v>
      </c>
    </row>
    <row r="34" spans="1:13" s="102" customFormat="1" ht="11.1" customHeight="1">
      <c r="A34" s="325" t="s">
        <v>426</v>
      </c>
      <c r="B34" s="405">
        <f>AVERAGE(B35:B36)</f>
        <v>18.899999999999999</v>
      </c>
      <c r="C34" s="405">
        <f>AVERAGE(C35:C36)</f>
        <v>18.25</v>
      </c>
      <c r="D34" s="379">
        <f>((C34/B34)-    1)*100</f>
        <v>-3.4391534391534306</v>
      </c>
      <c r="E34" s="405">
        <f>AVERAGE(E35:E36)</f>
        <v>18.164999999999999</v>
      </c>
      <c r="F34" s="405">
        <f>AVERAGE(F35:F36)</f>
        <v>18</v>
      </c>
      <c r="G34" s="379">
        <f>((F34/E34)-    1)*100</f>
        <v>-0.90834021469858861</v>
      </c>
      <c r="H34" s="405">
        <f>AVERAGE(H35:H36)</f>
        <v>31.6</v>
      </c>
      <c r="I34" s="405">
        <f>AVERAGE(I35:I36)</f>
        <v>26</v>
      </c>
      <c r="J34" s="379">
        <f>((I34/H34)-    1)*100</f>
        <v>-17.721518987341778</v>
      </c>
      <c r="K34" s="405">
        <f>AVERAGE(K35:K36)</f>
        <v>22</v>
      </c>
      <c r="L34" s="405">
        <f>AVERAGE(L35:L36)</f>
        <v>24</v>
      </c>
      <c r="M34" s="379">
        <f>((L34/K34)-    1)*100</f>
        <v>9.0909090909090828</v>
      </c>
    </row>
    <row r="35" spans="1:13" s="102" customFormat="1" ht="11.1" customHeight="1">
      <c r="A35" s="326" t="s">
        <v>427</v>
      </c>
      <c r="B35" s="329">
        <v>11.3</v>
      </c>
      <c r="C35" s="329">
        <v>10</v>
      </c>
      <c r="D35" s="296">
        <f>((C35-    B35)/B35)*100</f>
        <v>-11.504424778761067</v>
      </c>
      <c r="E35" s="329">
        <v>11.33</v>
      </c>
      <c r="F35" s="329">
        <v>11</v>
      </c>
      <c r="G35" s="296">
        <f>((F35-    E35)/E35)*100</f>
        <v>-2.9126213592233015</v>
      </c>
      <c r="H35" s="329">
        <v>31.6</v>
      </c>
      <c r="I35" s="329">
        <v>26</v>
      </c>
      <c r="J35" s="296">
        <f>((I35-    H35)/H35)*100</f>
        <v>-17.721518987341774</v>
      </c>
      <c r="K35" s="329">
        <v>20</v>
      </c>
      <c r="L35" s="523" t="s">
        <v>395</v>
      </c>
      <c r="M35" s="296" t="s">
        <v>399</v>
      </c>
    </row>
    <row r="36" spans="1:13" s="103" customFormat="1" ht="11.1" customHeight="1">
      <c r="A36" s="326" t="s">
        <v>428</v>
      </c>
      <c r="B36" s="329">
        <v>26.5</v>
      </c>
      <c r="C36" s="329">
        <v>26.5</v>
      </c>
      <c r="D36" s="296">
        <f>((C36-    B36)/B36)*100</f>
        <v>0</v>
      </c>
      <c r="E36" s="329">
        <v>25</v>
      </c>
      <c r="F36" s="329">
        <v>25</v>
      </c>
      <c r="G36" s="296">
        <f>((F36-    E36)/E36)*100</f>
        <v>0</v>
      </c>
      <c r="H36" s="523" t="s">
        <v>395</v>
      </c>
      <c r="I36" s="523" t="s">
        <v>395</v>
      </c>
      <c r="J36" s="404" t="s">
        <v>399</v>
      </c>
      <c r="K36" s="329">
        <v>24</v>
      </c>
      <c r="L36" s="329">
        <v>24</v>
      </c>
      <c r="M36" s="296">
        <f>((L36-    K36)/K36)*100</f>
        <v>0</v>
      </c>
    </row>
    <row r="37" spans="1:13" s="103" customFormat="1" ht="11.1" customHeight="1">
      <c r="A37" s="325" t="s">
        <v>430</v>
      </c>
      <c r="B37" s="405">
        <f>AVERAGE(B38:B38)</f>
        <v>20.14</v>
      </c>
      <c r="C37" s="405">
        <f>AVERAGE(C38:C38)</f>
        <v>18.29</v>
      </c>
      <c r="D37" s="379">
        <f>((C37/B37)-    1)*100</f>
        <v>-9.1857000993048725</v>
      </c>
      <c r="E37" s="405">
        <f>AVERAGE(E38:E38)</f>
        <v>19.399999999999999</v>
      </c>
      <c r="F37" s="405">
        <f>AVERAGE(F38:F38)</f>
        <v>17</v>
      </c>
      <c r="G37" s="379">
        <f>((F37/E37)-    1)*100</f>
        <v>-12.371134020618547</v>
      </c>
      <c r="H37" s="405">
        <f>AVERAGE(H38:H38)</f>
        <v>40</v>
      </c>
      <c r="I37" s="405">
        <f>AVERAGE(I38:I38)</f>
        <v>38</v>
      </c>
      <c r="J37" s="379">
        <f>((I37/H37)-    1)*100</f>
        <v>-5.0000000000000044</v>
      </c>
      <c r="K37" s="405">
        <f>AVERAGE(K38:K38)</f>
        <v>18.670000000000002</v>
      </c>
      <c r="L37" s="405">
        <f>AVERAGE(L38:L38)</f>
        <v>18</v>
      </c>
      <c r="M37" s="379">
        <f>((L37/K37)-    1)*100</f>
        <v>-3.5886448848419961</v>
      </c>
    </row>
    <row r="38" spans="1:13" s="103" customFormat="1" ht="11.1" customHeight="1">
      <c r="A38" s="326" t="s">
        <v>291</v>
      </c>
      <c r="B38" s="414">
        <v>20.14</v>
      </c>
      <c r="C38" s="329">
        <v>18.29</v>
      </c>
      <c r="D38" s="296">
        <f>((C38/B38)-    1)*100</f>
        <v>-9.1857000993048725</v>
      </c>
      <c r="E38" s="414">
        <v>19.399999999999999</v>
      </c>
      <c r="F38" s="329">
        <v>17</v>
      </c>
      <c r="G38" s="296">
        <f>((F38/E38)-    1)*100</f>
        <v>-12.371134020618547</v>
      </c>
      <c r="H38" s="523">
        <v>40</v>
      </c>
      <c r="I38" s="523">
        <v>38</v>
      </c>
      <c r="J38" s="296">
        <f>((I38/H38)-    1)*100</f>
        <v>-5.0000000000000044</v>
      </c>
      <c r="K38" s="531">
        <v>18.670000000000002</v>
      </c>
      <c r="L38" s="329">
        <v>18</v>
      </c>
      <c r="M38" s="296">
        <f>((L38/K38)-    1)*100</f>
        <v>-3.5886448848419961</v>
      </c>
    </row>
    <row r="39" spans="1:13" s="102" customFormat="1" ht="11.1" customHeight="1">
      <c r="A39" s="325" t="s">
        <v>294</v>
      </c>
      <c r="B39" s="405">
        <f>AVERAGE(B40:B44)</f>
        <v>17.36</v>
      </c>
      <c r="C39" s="405">
        <f>AVERAGE(C40:C44)</f>
        <v>15.95</v>
      </c>
      <c r="D39" s="379">
        <f>((C39/B39)-    1)*100</f>
        <v>-8.1221198156682046</v>
      </c>
      <c r="E39" s="405">
        <f>AVERAGE(E40:E44)</f>
        <v>17.78</v>
      </c>
      <c r="F39" s="405">
        <f>AVERAGE(F40:F44)</f>
        <v>14.657500000000001</v>
      </c>
      <c r="G39" s="379">
        <f>((F39/E39)-    1)*100</f>
        <v>-17.56186726659168</v>
      </c>
      <c r="H39" s="405">
        <f>AVERAGE(H40:H44)</f>
        <v>21.85</v>
      </c>
      <c r="I39" s="405">
        <f>AVERAGE(I40:I44)</f>
        <v>29.5</v>
      </c>
      <c r="J39" s="379">
        <f>((I39/H39)-    1)*100</f>
        <v>35.011441647597238</v>
      </c>
      <c r="K39" s="405">
        <f>AVERAGE(K40:K44)</f>
        <v>18.166666666666668</v>
      </c>
      <c r="L39" s="405">
        <f>AVERAGE(L40:L44)</f>
        <v>20</v>
      </c>
      <c r="M39" s="379">
        <f>((L39/K39)-    1)*100</f>
        <v>10.091743119266038</v>
      </c>
    </row>
    <row r="40" spans="1:13" s="103" customFormat="1" ht="11.1" customHeight="1">
      <c r="A40" s="326" t="s">
        <v>295</v>
      </c>
      <c r="B40" s="310">
        <v>19</v>
      </c>
      <c r="C40" s="310">
        <v>17.5</v>
      </c>
      <c r="D40" s="296">
        <f>((C40-    B40)/B40)*100</f>
        <v>-7.8947368421052628</v>
      </c>
      <c r="E40" s="310">
        <v>24.5</v>
      </c>
      <c r="F40" s="310">
        <v>17.5</v>
      </c>
      <c r="G40" s="296">
        <f>((F40-    E40)/E40)*100</f>
        <v>-28.571428571428569</v>
      </c>
      <c r="H40" s="310" t="s">
        <v>395</v>
      </c>
      <c r="I40" s="310" t="s">
        <v>395</v>
      </c>
      <c r="J40" s="404" t="s">
        <v>399</v>
      </c>
      <c r="K40" s="310">
        <v>15</v>
      </c>
      <c r="L40" s="310" t="s">
        <v>395</v>
      </c>
      <c r="M40" s="296" t="s">
        <v>399</v>
      </c>
    </row>
    <row r="41" spans="1:13" s="103" customFormat="1" ht="11.1" customHeight="1">
      <c r="A41" s="326" t="s">
        <v>296</v>
      </c>
      <c r="B41" s="329">
        <v>15</v>
      </c>
      <c r="C41" s="329">
        <v>16.75</v>
      </c>
      <c r="D41" s="296">
        <f>((C41-    B41)/B41)*100</f>
        <v>11.666666666666666</v>
      </c>
      <c r="E41" s="329">
        <v>15</v>
      </c>
      <c r="F41" s="329">
        <v>15.63</v>
      </c>
      <c r="G41" s="296">
        <f>((F41-    E41)/E41)*100</f>
        <v>4.2000000000000055</v>
      </c>
      <c r="H41" s="310" t="s">
        <v>395</v>
      </c>
      <c r="I41" s="310" t="s">
        <v>395</v>
      </c>
      <c r="J41" s="404" t="s">
        <v>399</v>
      </c>
      <c r="K41" s="329">
        <v>15</v>
      </c>
      <c r="L41" s="329">
        <v>15</v>
      </c>
      <c r="M41" s="296">
        <f>((L41-    K41)/K41)*100</f>
        <v>0</v>
      </c>
    </row>
    <row r="42" spans="1:13" s="103" customFormat="1" ht="11.1" customHeight="1">
      <c r="A42" s="326" t="s">
        <v>255</v>
      </c>
      <c r="B42" s="329">
        <v>15</v>
      </c>
      <c r="C42" s="329">
        <v>13.5</v>
      </c>
      <c r="D42" s="296">
        <f>((C42-    B42)/B42)*100</f>
        <v>-10</v>
      </c>
      <c r="E42" s="329">
        <v>14.7</v>
      </c>
      <c r="F42" s="329">
        <v>13.5</v>
      </c>
      <c r="G42" s="296">
        <f>((F42-    E42)/E42)*100</f>
        <v>-8.1632653061224438</v>
      </c>
      <c r="H42" s="523" t="s">
        <v>395</v>
      </c>
      <c r="I42" s="310">
        <v>30.5</v>
      </c>
      <c r="J42" s="404" t="s">
        <v>399</v>
      </c>
      <c r="K42" s="414" t="s">
        <v>395</v>
      </c>
      <c r="L42" s="414" t="s">
        <v>395</v>
      </c>
      <c r="M42" s="296" t="s">
        <v>399</v>
      </c>
    </row>
    <row r="43" spans="1:13" s="102" customFormat="1" ht="11.1" customHeight="1">
      <c r="A43" s="326" t="s">
        <v>425</v>
      </c>
      <c r="B43" s="329">
        <v>15.5</v>
      </c>
      <c r="C43" s="329">
        <v>14</v>
      </c>
      <c r="D43" s="296">
        <f>((C43-    B43)/B43)*100</f>
        <v>-9.67741935483871</v>
      </c>
      <c r="E43" s="329">
        <v>12</v>
      </c>
      <c r="F43" s="329">
        <v>12</v>
      </c>
      <c r="G43" s="296">
        <f>((F43-    E43)/E43)*100</f>
        <v>0</v>
      </c>
      <c r="H43" s="329">
        <v>25</v>
      </c>
      <c r="I43" s="329">
        <v>28</v>
      </c>
      <c r="J43" s="296">
        <f>((I43-    H43)/H43)*100</f>
        <v>12</v>
      </c>
      <c r="K43" s="329">
        <v>24.5</v>
      </c>
      <c r="L43" s="329">
        <v>25</v>
      </c>
      <c r="M43" s="296">
        <f>((L43-    K43)/K43)*100</f>
        <v>2.0408163265306123</v>
      </c>
    </row>
    <row r="44" spans="1:13" s="102" customFormat="1" ht="11.1" customHeight="1">
      <c r="A44" s="326" t="s">
        <v>297</v>
      </c>
      <c r="B44" s="329">
        <v>22.3</v>
      </c>
      <c r="C44" s="329">
        <v>18</v>
      </c>
      <c r="D44" s="296">
        <f>((C44-    B44)/B44)*100</f>
        <v>-19.282511210762333</v>
      </c>
      <c r="E44" s="329">
        <v>22.7</v>
      </c>
      <c r="F44" s="310" t="s">
        <v>395</v>
      </c>
      <c r="G44" s="296" t="s">
        <v>399</v>
      </c>
      <c r="H44" s="329">
        <v>18.7</v>
      </c>
      <c r="I44" s="329">
        <v>30</v>
      </c>
      <c r="J44" s="296">
        <f>((I44-    H44)/H44)*100</f>
        <v>60.427807486631025</v>
      </c>
      <c r="K44" s="414" t="s">
        <v>395</v>
      </c>
      <c r="L44" s="414" t="s">
        <v>395</v>
      </c>
      <c r="M44" s="296" t="s">
        <v>399</v>
      </c>
    </row>
    <row r="45" spans="1:13" s="103" customFormat="1" ht="11.1" customHeight="1">
      <c r="A45" s="325" t="s">
        <v>298</v>
      </c>
      <c r="B45" s="405">
        <f>AVERAGE(B46:B46)</f>
        <v>15</v>
      </c>
      <c r="C45" s="405">
        <f>AVERAGE(C46:C46)</f>
        <v>15</v>
      </c>
      <c r="D45" s="296">
        <f>((C45/B45)-    1)*100</f>
        <v>0</v>
      </c>
      <c r="E45" s="405">
        <f>AVERAGE(E46:E46)</f>
        <v>14</v>
      </c>
      <c r="F45" s="405">
        <f>AVERAGE(F46:F46)</f>
        <v>14</v>
      </c>
      <c r="G45" s="296">
        <f>((F45/E45)-    1)*100</f>
        <v>0</v>
      </c>
      <c r="H45" s="405" t="s">
        <v>399</v>
      </c>
      <c r="I45" s="405" t="s">
        <v>399</v>
      </c>
      <c r="J45" s="296" t="s">
        <v>399</v>
      </c>
      <c r="K45" s="405">
        <f>AVERAGE(K46:K46)</f>
        <v>24</v>
      </c>
      <c r="L45" s="405">
        <f>AVERAGE(L46:L46)</f>
        <v>24</v>
      </c>
      <c r="M45" s="296">
        <f>((L45/K45)-    1)*100</f>
        <v>0</v>
      </c>
    </row>
    <row r="46" spans="1:13" s="103" customFormat="1" ht="11.1" customHeight="1">
      <c r="A46" s="326" t="s">
        <v>274</v>
      </c>
      <c r="B46" s="329">
        <v>15</v>
      </c>
      <c r="C46" s="329">
        <v>15</v>
      </c>
      <c r="D46" s="296">
        <f>((C46-    B46)/B46)*100</f>
        <v>0</v>
      </c>
      <c r="E46" s="329">
        <v>14</v>
      </c>
      <c r="F46" s="329">
        <v>14</v>
      </c>
      <c r="G46" s="296">
        <f>((F46-    E46)/E46)*100</f>
        <v>0</v>
      </c>
      <c r="H46" s="523" t="s">
        <v>395</v>
      </c>
      <c r="I46" s="523" t="s">
        <v>395</v>
      </c>
      <c r="J46" s="404" t="s">
        <v>399</v>
      </c>
      <c r="K46" s="329">
        <v>24</v>
      </c>
      <c r="L46" s="329">
        <v>24</v>
      </c>
      <c r="M46" s="296">
        <f>((L46-    K46)/K46)*100</f>
        <v>0</v>
      </c>
    </row>
    <row r="47" spans="1:13" s="102" customFormat="1" ht="11.1" customHeight="1">
      <c r="A47" s="325" t="s">
        <v>416</v>
      </c>
      <c r="B47" s="405">
        <f>AVERAGE(B48:B52)</f>
        <v>15.834</v>
      </c>
      <c r="C47" s="405">
        <f>AVERAGE(C48:C52)</f>
        <v>14.632</v>
      </c>
      <c r="D47" s="379">
        <f>((C47/B47)-    1)*100</f>
        <v>-7.591259315397247</v>
      </c>
      <c r="E47" s="405">
        <f>AVERAGE(E48:E52)</f>
        <v>18.3325</v>
      </c>
      <c r="F47" s="405">
        <f>AVERAGE(F48:F52)</f>
        <v>16.3125</v>
      </c>
      <c r="G47" s="379">
        <f>((F47/E47)-    1)*100</f>
        <v>-11.018682667393975</v>
      </c>
      <c r="H47" s="405">
        <f>AVERAGE(H48:H52)</f>
        <v>27.625</v>
      </c>
      <c r="I47" s="405">
        <f>AVERAGE(I48:I52)</f>
        <v>26.9</v>
      </c>
      <c r="J47" s="379">
        <f>((I47/H47)-    1)*100</f>
        <v>-2.6244343891402733</v>
      </c>
      <c r="K47" s="405">
        <f>AVERAGE(K48:K52)</f>
        <v>20.75</v>
      </c>
      <c r="L47" s="405">
        <f>AVERAGE(L48:L52)</f>
        <v>18.585000000000001</v>
      </c>
      <c r="M47" s="379">
        <f>((L47/K47)-    1)*100</f>
        <v>-10.433734939759031</v>
      </c>
    </row>
    <row r="48" spans="1:13" s="103" customFormat="1" ht="11.1" customHeight="1">
      <c r="A48" s="326" t="s">
        <v>279</v>
      </c>
      <c r="B48" s="329">
        <v>12</v>
      </c>
      <c r="C48" s="329">
        <v>13.33</v>
      </c>
      <c r="D48" s="296">
        <f>((C48-    B48)/B48)*100</f>
        <v>11.083333333333334</v>
      </c>
      <c r="E48" s="414" t="s">
        <v>395</v>
      </c>
      <c r="F48" s="414" t="s">
        <v>395</v>
      </c>
      <c r="G48" s="296" t="s">
        <v>399</v>
      </c>
      <c r="H48" s="523" t="s">
        <v>395</v>
      </c>
      <c r="I48" s="523">
        <v>26</v>
      </c>
      <c r="J48" s="404" t="s">
        <v>399</v>
      </c>
      <c r="K48" s="414" t="s">
        <v>395</v>
      </c>
      <c r="L48" s="414" t="s">
        <v>395</v>
      </c>
      <c r="M48" s="296" t="s">
        <v>399</v>
      </c>
    </row>
    <row r="49" spans="1:13" s="103" customFormat="1" ht="11.1" customHeight="1">
      <c r="A49" s="326" t="s">
        <v>283</v>
      </c>
      <c r="B49" s="329">
        <v>21</v>
      </c>
      <c r="C49" s="329">
        <v>21</v>
      </c>
      <c r="D49" s="296">
        <f>((C49-    B49)/B49)*100</f>
        <v>0</v>
      </c>
      <c r="E49" s="523">
        <v>30</v>
      </c>
      <c r="F49" s="523">
        <v>30</v>
      </c>
      <c r="G49" s="296">
        <f>((F49-    E49)/E49)*100</f>
        <v>0</v>
      </c>
      <c r="H49" s="329">
        <v>26.5</v>
      </c>
      <c r="I49" s="329">
        <v>26.5</v>
      </c>
      <c r="J49" s="296">
        <f>((I49-    H49)/H49)*100</f>
        <v>0</v>
      </c>
      <c r="K49" s="414" t="s">
        <v>395</v>
      </c>
      <c r="L49" s="414" t="s">
        <v>395</v>
      </c>
      <c r="M49" s="296" t="s">
        <v>399</v>
      </c>
    </row>
    <row r="50" spans="1:13" s="338" customFormat="1" ht="11.1" customHeight="1">
      <c r="A50" s="326" t="s">
        <v>284</v>
      </c>
      <c r="B50" s="329">
        <v>15.67</v>
      </c>
      <c r="C50" s="329">
        <v>11.33</v>
      </c>
      <c r="D50" s="296">
        <f>((C50-    B50)/B50)*100</f>
        <v>-27.696234843650284</v>
      </c>
      <c r="E50" s="523">
        <v>15.33</v>
      </c>
      <c r="F50" s="523">
        <v>10.25</v>
      </c>
      <c r="G50" s="296">
        <f>((F50-    E50)/E50)*100</f>
        <v>-33.137638617090673</v>
      </c>
      <c r="H50" s="329">
        <v>22.5</v>
      </c>
      <c r="I50" s="329">
        <v>22.5</v>
      </c>
      <c r="J50" s="296">
        <f>((I50-    H50)/H50)*100</f>
        <v>0</v>
      </c>
      <c r="K50" s="329">
        <v>25</v>
      </c>
      <c r="L50" s="329">
        <v>20.67</v>
      </c>
      <c r="M50" s="296">
        <f>((L50-    K50)/K50)*100</f>
        <v>-17.319999999999993</v>
      </c>
    </row>
    <row r="51" spans="1:13" s="102" customFormat="1" ht="11.1" customHeight="1">
      <c r="A51" s="326" t="s">
        <v>37</v>
      </c>
      <c r="B51" s="329">
        <v>18</v>
      </c>
      <c r="C51" s="329">
        <v>15</v>
      </c>
      <c r="D51" s="296">
        <f>((C51-    B51)/B51)*100</f>
        <v>-16.666666666666664</v>
      </c>
      <c r="E51" s="523">
        <v>18</v>
      </c>
      <c r="F51" s="523">
        <v>15</v>
      </c>
      <c r="G51" s="296">
        <f>((F51-    E51)/E51)*100</f>
        <v>-16.666666666666664</v>
      </c>
      <c r="H51" s="329">
        <v>30</v>
      </c>
      <c r="I51" s="329">
        <v>28</v>
      </c>
      <c r="J51" s="296">
        <f>((I51-    H51)/H51)*100</f>
        <v>-6.666666666666667</v>
      </c>
      <c r="K51" s="414" t="s">
        <v>395</v>
      </c>
      <c r="L51" s="414" t="s">
        <v>395</v>
      </c>
      <c r="M51" s="296" t="s">
        <v>399</v>
      </c>
    </row>
    <row r="52" spans="1:13" s="103" customFormat="1" ht="11.1" customHeight="1">
      <c r="A52" s="326" t="s">
        <v>285</v>
      </c>
      <c r="B52" s="329">
        <v>12.5</v>
      </c>
      <c r="C52" s="329">
        <v>12.5</v>
      </c>
      <c r="D52" s="296">
        <f>((C52-    B52)/B52)*100</f>
        <v>0</v>
      </c>
      <c r="E52" s="523">
        <v>10</v>
      </c>
      <c r="F52" s="530">
        <v>10</v>
      </c>
      <c r="G52" s="296">
        <f>((F52-    E52)/E52)*100</f>
        <v>0</v>
      </c>
      <c r="H52" s="329">
        <v>31.5</v>
      </c>
      <c r="I52" s="329">
        <v>31.5</v>
      </c>
      <c r="J52" s="296">
        <f>((I52-    H52)/H52)*100</f>
        <v>0</v>
      </c>
      <c r="K52" s="329">
        <v>16.5</v>
      </c>
      <c r="L52" s="329">
        <v>16.5</v>
      </c>
      <c r="M52" s="296">
        <f>((L52-    K52)/K52)*100</f>
        <v>0</v>
      </c>
    </row>
    <row r="53" spans="1:13" s="103" customFormat="1" ht="11.1" customHeight="1">
      <c r="A53" s="325" t="s">
        <v>286</v>
      </c>
      <c r="B53" s="405" t="s">
        <v>399</v>
      </c>
      <c r="C53" s="405">
        <f>AVERAGE(C54:C54)</f>
        <v>15</v>
      </c>
      <c r="D53" s="379" t="s">
        <v>399</v>
      </c>
      <c r="E53" s="405">
        <f>AVERAGE(E54:E54)</f>
        <v>14</v>
      </c>
      <c r="F53" s="405">
        <f>AVERAGE(F54:F54)</f>
        <v>14</v>
      </c>
      <c r="G53" s="379">
        <f>((F53/E53)-    1)*100</f>
        <v>0</v>
      </c>
      <c r="H53" s="405">
        <f>AVERAGE(H54:H54)</f>
        <v>31</v>
      </c>
      <c r="I53" s="405">
        <f>AVERAGE(I54:I54)</f>
        <v>29</v>
      </c>
      <c r="J53" s="418">
        <f>((I53/H53)-    1)*100</f>
        <v>-6.4516129032258114</v>
      </c>
      <c r="K53" s="405">
        <f>AVERAGE(K54:K54)</f>
        <v>14.67</v>
      </c>
      <c r="L53" s="405">
        <f>AVERAGE(L54:L54)</f>
        <v>14</v>
      </c>
      <c r="M53" s="379">
        <f>((L53/K53)-    1)*100</f>
        <v>-4.5671438309475061</v>
      </c>
    </row>
    <row r="54" spans="1:13" s="103" customFormat="1" ht="11.1" customHeight="1">
      <c r="A54" s="326" t="s">
        <v>174</v>
      </c>
      <c r="B54" s="310" t="s">
        <v>395</v>
      </c>
      <c r="C54" s="414">
        <v>15</v>
      </c>
      <c r="D54" s="296" t="s">
        <v>399</v>
      </c>
      <c r="E54" s="329">
        <v>14</v>
      </c>
      <c r="F54" s="329">
        <v>14</v>
      </c>
      <c r="G54" s="296">
        <f>((F54-    E54)/E54)*100</f>
        <v>0</v>
      </c>
      <c r="H54" s="329">
        <v>31</v>
      </c>
      <c r="I54" s="329">
        <v>29</v>
      </c>
      <c r="J54" s="296">
        <f>((I54-    H54)/H54)*100</f>
        <v>-6.4516129032258061</v>
      </c>
      <c r="K54" s="329">
        <v>14.67</v>
      </c>
      <c r="L54" s="329">
        <v>14</v>
      </c>
      <c r="M54" s="296">
        <f>((L54-    K54)/K54)*100</f>
        <v>-4.5671438309475114</v>
      </c>
    </row>
    <row r="55" spans="1:13" s="102" customFormat="1" ht="11.1" customHeight="1">
      <c r="A55" s="325" t="s">
        <v>290</v>
      </c>
      <c r="B55" s="405">
        <f>AVERAGE(B56:B56)</f>
        <v>27</v>
      </c>
      <c r="C55" s="405">
        <f>AVERAGE(C56:C56)</f>
        <v>27</v>
      </c>
      <c r="D55" s="296">
        <f>((C55/B55)-    1)*100</f>
        <v>0</v>
      </c>
      <c r="E55" s="405">
        <f>AVERAGE(E56:E56)</f>
        <v>24</v>
      </c>
      <c r="F55" s="405">
        <f>AVERAGE(F56:F56)</f>
        <v>24</v>
      </c>
      <c r="G55" s="296">
        <f>((F55/E55)-    1)*100</f>
        <v>0</v>
      </c>
      <c r="H55" s="405" t="s">
        <v>399</v>
      </c>
      <c r="I55" s="405" t="s">
        <v>399</v>
      </c>
      <c r="J55" s="418" t="s">
        <v>399</v>
      </c>
      <c r="K55" s="405">
        <f>AVERAGE(K56:K56)</f>
        <v>30</v>
      </c>
      <c r="L55" s="405">
        <f>AVERAGE(L56:L56)</f>
        <v>30</v>
      </c>
      <c r="M55" s="296">
        <f>((L55/K55)-    1)*100</f>
        <v>0</v>
      </c>
    </row>
    <row r="56" spans="1:13" s="102" customFormat="1" ht="11.1" customHeight="1">
      <c r="A56" s="327" t="s">
        <v>592</v>
      </c>
      <c r="B56" s="525">
        <v>27</v>
      </c>
      <c r="C56" s="525">
        <v>27</v>
      </c>
      <c r="D56" s="457">
        <f>((C56-    B56)/B56)*100</f>
        <v>0</v>
      </c>
      <c r="E56" s="525">
        <v>24</v>
      </c>
      <c r="F56" s="525">
        <v>24</v>
      </c>
      <c r="G56" s="457">
        <f>((F56-    E56)/E56)*100</f>
        <v>0</v>
      </c>
      <c r="H56" s="493" t="s">
        <v>395</v>
      </c>
      <c r="I56" s="493" t="s">
        <v>395</v>
      </c>
      <c r="J56" s="532" t="s">
        <v>399</v>
      </c>
      <c r="K56" s="525">
        <v>30</v>
      </c>
      <c r="L56" s="525">
        <v>30</v>
      </c>
      <c r="M56" s="457">
        <f>((L56-    K56)/K56)*100</f>
        <v>0</v>
      </c>
    </row>
    <row r="57" spans="1:13" s="102" customFormat="1" ht="9.9499999999999993" customHeight="1">
      <c r="A57" s="309" t="s">
        <v>196</v>
      </c>
      <c r="B57" s="334"/>
      <c r="C57" s="335"/>
      <c r="D57" s="320"/>
      <c r="E57" s="334"/>
      <c r="F57" s="334"/>
      <c r="G57" s="320"/>
      <c r="H57" s="109"/>
      <c r="I57" s="109"/>
      <c r="J57" s="109"/>
      <c r="K57" s="335"/>
      <c r="L57" s="335"/>
      <c r="M57" s="320"/>
    </row>
    <row r="58" spans="1:13" s="102" customFormat="1" ht="9.9499999999999993" customHeight="1">
      <c r="A58" s="309" t="s">
        <v>93</v>
      </c>
      <c r="B58" s="334"/>
      <c r="C58" s="335"/>
      <c r="D58" s="320"/>
      <c r="E58" s="334"/>
      <c r="F58" s="334"/>
      <c r="G58" s="320"/>
      <c r="H58" s="109"/>
      <c r="I58" s="109"/>
      <c r="J58" s="109"/>
      <c r="K58" s="335"/>
      <c r="L58" s="335"/>
      <c r="M58" s="320"/>
    </row>
    <row r="59" spans="1:13" s="103" customFormat="1" ht="9.9499999999999993" customHeight="1"/>
    <row r="60" spans="1:13" s="103" customFormat="1" ht="9.9499999999999993" customHeight="1"/>
    <row r="61" spans="1:13" s="103" customFormat="1" ht="9.9499999999999993" customHeight="1"/>
    <row r="62" spans="1:13" s="103" customFormat="1" ht="9.9499999999999993" customHeight="1"/>
    <row r="63" spans="1:13" s="102" customFormat="1" ht="9.9499999999999993" customHeight="1"/>
    <row r="64" spans="1:13" s="102" customFormat="1" ht="9.9499999999999993" customHeight="1"/>
    <row r="65" s="103" customFormat="1" ht="9.9499999999999993" customHeight="1"/>
    <row r="66" s="102" customFormat="1" ht="9.9499999999999993" customHeight="1"/>
    <row r="67" s="103" customFormat="1" ht="9.9499999999999993" customHeight="1"/>
    <row r="68" s="103" customFormat="1" ht="9.9499999999999993" customHeight="1"/>
    <row r="69" s="103" customFormat="1" ht="9.9499999999999993" customHeight="1"/>
    <row r="70" s="103" customFormat="1" ht="9.9499999999999993" customHeight="1"/>
    <row r="71" s="103" customFormat="1" ht="9.9499999999999993" customHeight="1"/>
    <row r="72" s="103" customFormat="1" ht="9.9499999999999993" customHeight="1"/>
    <row r="73" s="103" customFormat="1" ht="9.9499999999999993" customHeight="1"/>
    <row r="74" s="103" customFormat="1" ht="9.9499999999999993" customHeight="1"/>
    <row r="75" s="103" customFormat="1" ht="9.75" customHeight="1"/>
  </sheetData>
  <mergeCells count="5">
    <mergeCell ref="A5:A6"/>
    <mergeCell ref="B5:D5"/>
    <mergeCell ref="E5:G5"/>
    <mergeCell ref="H5:J5"/>
    <mergeCell ref="K5:M5"/>
  </mergeCells>
  <pageMargins left="0.59055118110236227" right="0.59055118110236227" top="0.59055118110236227" bottom="0.59055118110236227" header="0.59055118110236227" footer="0.59055118110236227"/>
  <pageSetup paperSize="9" orientation="portrait" r:id="rId1"/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M76"/>
  <sheetViews>
    <sheetView showGridLines="0" topLeftCell="A28" workbookViewId="0">
      <selection activeCell="A60" sqref="A60"/>
    </sheetView>
  </sheetViews>
  <sheetFormatPr baseColWidth="10" defaultColWidth="10.85546875" defaultRowHeight="12.75"/>
  <cols>
    <col min="1" max="1" width="11.7109375" style="92" customWidth="1"/>
    <col min="2" max="13" width="6.7109375" style="92" customWidth="1"/>
    <col min="14" max="16384" width="10.85546875" style="92"/>
  </cols>
  <sheetData>
    <row r="1" spans="1:13" s="101" customFormat="1" ht="14.1" customHeight="1">
      <c r="A1" s="301" t="s">
        <v>593</v>
      </c>
      <c r="B1" s="302"/>
      <c r="C1" s="302"/>
      <c r="D1" s="314"/>
      <c r="E1" s="302"/>
      <c r="F1" s="302"/>
      <c r="G1" s="314"/>
      <c r="H1" s="302"/>
      <c r="I1" s="302"/>
      <c r="J1" s="314"/>
      <c r="K1" s="302"/>
      <c r="L1" s="302"/>
      <c r="M1" s="314"/>
    </row>
    <row r="2" spans="1:13" s="101" customFormat="1" ht="13.5">
      <c r="A2" s="314" t="s">
        <v>594</v>
      </c>
      <c r="B2" s="302"/>
      <c r="C2" s="302"/>
      <c r="D2" s="314"/>
      <c r="E2" s="302"/>
      <c r="F2" s="302"/>
      <c r="G2" s="314"/>
      <c r="H2" s="302"/>
      <c r="I2" s="302"/>
      <c r="J2" s="314"/>
      <c r="K2" s="302"/>
      <c r="L2" s="302"/>
      <c r="M2" s="314"/>
    </row>
    <row r="3" spans="1:13" s="101" customFormat="1" ht="13.5">
      <c r="A3" s="314" t="s">
        <v>595</v>
      </c>
      <c r="B3" s="302"/>
      <c r="C3" s="302"/>
      <c r="D3" s="314"/>
      <c r="E3" s="302"/>
      <c r="F3" s="302"/>
      <c r="G3" s="314"/>
      <c r="H3" s="302"/>
      <c r="I3" s="302"/>
      <c r="J3" s="314"/>
      <c r="K3" s="302"/>
      <c r="L3" s="302"/>
      <c r="M3" s="314"/>
    </row>
    <row r="4" spans="1:13" s="101" customFormat="1" ht="5.0999999999999996" customHeight="1">
      <c r="A4" s="314"/>
      <c r="B4" s="305"/>
      <c r="C4" s="305"/>
      <c r="D4" s="315"/>
      <c r="E4" s="305"/>
      <c r="F4" s="305"/>
      <c r="G4" s="315"/>
      <c r="H4" s="305"/>
      <c r="I4" s="305"/>
      <c r="J4" s="315"/>
      <c r="K4" s="305"/>
      <c r="L4" s="305"/>
      <c r="M4" s="315"/>
    </row>
    <row r="5" spans="1:13" s="103" customFormat="1" ht="15" customHeight="1">
      <c r="A5" s="643" t="s">
        <v>596</v>
      </c>
      <c r="B5" s="645" t="s">
        <v>433</v>
      </c>
      <c r="C5" s="646"/>
      <c r="D5" s="646"/>
      <c r="E5" s="645" t="s">
        <v>386</v>
      </c>
      <c r="F5" s="646"/>
      <c r="G5" s="646"/>
      <c r="H5" s="645" t="s">
        <v>385</v>
      </c>
      <c r="I5" s="646"/>
      <c r="J5" s="646"/>
      <c r="K5" s="645" t="s">
        <v>384</v>
      </c>
      <c r="L5" s="646"/>
      <c r="M5" s="647"/>
    </row>
    <row r="6" spans="1:13" s="103" customFormat="1" ht="15" customHeight="1">
      <c r="A6" s="644"/>
      <c r="B6" s="306">
        <v>2019</v>
      </c>
      <c r="C6" s="306">
        <v>2020</v>
      </c>
      <c r="D6" s="306" t="s">
        <v>421</v>
      </c>
      <c r="E6" s="306">
        <v>2019</v>
      </c>
      <c r="F6" s="306">
        <v>2020</v>
      </c>
      <c r="G6" s="306" t="s">
        <v>421</v>
      </c>
      <c r="H6" s="306">
        <v>2019</v>
      </c>
      <c r="I6" s="306">
        <v>2020</v>
      </c>
      <c r="J6" s="306" t="s">
        <v>421</v>
      </c>
      <c r="K6" s="306">
        <v>2019</v>
      </c>
      <c r="L6" s="306">
        <v>2020</v>
      </c>
      <c r="M6" s="306" t="s">
        <v>421</v>
      </c>
    </row>
    <row r="7" spans="1:13" s="103" customFormat="1" ht="11.1" customHeight="1">
      <c r="A7" s="321" t="s">
        <v>419</v>
      </c>
      <c r="B7" s="398">
        <f>AVERAGE(B8:B8)</f>
        <v>13.5</v>
      </c>
      <c r="C7" s="398">
        <f>AVERAGE(C8:C8)</f>
        <v>13</v>
      </c>
      <c r="D7" s="379">
        <f>((C7/B7)-   1)*100</f>
        <v>-3.703703703703709</v>
      </c>
      <c r="E7" s="398">
        <f>AVERAGE(E8:E8)</f>
        <v>39.75</v>
      </c>
      <c r="F7" s="398">
        <f>AVERAGE(F8:F8)</f>
        <v>38.130000000000003</v>
      </c>
      <c r="G7" s="379">
        <f>((F7/E7)-   1)*100</f>
        <v>-4.0754716981131978</v>
      </c>
      <c r="H7" s="398">
        <f>AVERAGE(H8:H8)</f>
        <v>44.06</v>
      </c>
      <c r="I7" s="398">
        <f>AVERAGE(I8:I8)</f>
        <v>43.25</v>
      </c>
      <c r="J7" s="379">
        <f>((I7/H7)-   1)*100</f>
        <v>-1.8384021788470317</v>
      </c>
      <c r="K7" s="398">
        <f>AVERAGE(K8:K8)</f>
        <v>103.25</v>
      </c>
      <c r="L7" s="398">
        <f>AVERAGE(L8:L8)</f>
        <v>102.5</v>
      </c>
      <c r="M7" s="379">
        <f>((L7/K7)-   1)*100</f>
        <v>-0.72639225181597711</v>
      </c>
    </row>
    <row r="8" spans="1:13" s="103" customFormat="1" ht="11.1" customHeight="1">
      <c r="A8" s="308" t="s">
        <v>348</v>
      </c>
      <c r="B8" s="523">
        <v>13.5</v>
      </c>
      <c r="C8" s="523">
        <v>13</v>
      </c>
      <c r="D8" s="296">
        <f>((C8-   B8)/B8)*100</f>
        <v>-3.7037037037037033</v>
      </c>
      <c r="E8" s="523">
        <v>39.75</v>
      </c>
      <c r="F8" s="523">
        <v>38.130000000000003</v>
      </c>
      <c r="G8" s="296">
        <f>((F8-   E8)/E8)*100</f>
        <v>-4.0754716981132013</v>
      </c>
      <c r="H8" s="523">
        <v>44.06</v>
      </c>
      <c r="I8" s="523">
        <v>43.25</v>
      </c>
      <c r="J8" s="296">
        <f>((I8-   H8)/H8)*100</f>
        <v>-1.8384021788470317</v>
      </c>
      <c r="K8" s="523">
        <v>103.25</v>
      </c>
      <c r="L8" s="523">
        <v>102.5</v>
      </c>
      <c r="M8" s="296">
        <f>((L8/K8)-   1)*100</f>
        <v>-0.72639225181597711</v>
      </c>
    </row>
    <row r="9" spans="1:13" s="103" customFormat="1" ht="11.1" customHeight="1">
      <c r="A9" s="321" t="s">
        <v>353</v>
      </c>
      <c r="B9" s="398">
        <f>AVERAGE(B10:B14)</f>
        <v>12.3125</v>
      </c>
      <c r="C9" s="398">
        <f>AVERAGE(C10:C14)</f>
        <v>11.315999999999999</v>
      </c>
      <c r="D9" s="379">
        <f>((C9/B9)-   1)*100</f>
        <v>-8.0934010152284301</v>
      </c>
      <c r="E9" s="398">
        <f>AVERAGE(E10:E14)</f>
        <v>52</v>
      </c>
      <c r="F9" s="398">
        <f>AVERAGE(F10:F14)</f>
        <v>50.932000000000002</v>
      </c>
      <c r="G9" s="379">
        <f>((F9/E9)-   1)*100</f>
        <v>-2.0538461538461505</v>
      </c>
      <c r="H9" s="398">
        <f>AVERAGE(H10:H14)</f>
        <v>44.366</v>
      </c>
      <c r="I9" s="398">
        <f>AVERAGE(I10:I14)</f>
        <v>44.5</v>
      </c>
      <c r="J9" s="379">
        <f>((I9/H9)-   1)*100</f>
        <v>0.30203308840102139</v>
      </c>
      <c r="K9" s="398">
        <f>AVERAGE(K10:K14)</f>
        <v>127.25</v>
      </c>
      <c r="L9" s="398">
        <f>AVERAGE(L10:L14)</f>
        <v>115.9575</v>
      </c>
      <c r="M9" s="379">
        <f>((L9/K9)-   1)*100</f>
        <v>-8.874263261296667</v>
      </c>
    </row>
    <row r="10" spans="1:13" s="103" customFormat="1" ht="11.1" customHeight="1">
      <c r="A10" s="308" t="s">
        <v>83</v>
      </c>
      <c r="B10" s="523" t="s">
        <v>395</v>
      </c>
      <c r="C10" s="523">
        <v>10.33</v>
      </c>
      <c r="D10" s="296" t="s">
        <v>397</v>
      </c>
      <c r="E10" s="523">
        <v>60</v>
      </c>
      <c r="F10" s="523">
        <v>61.66</v>
      </c>
      <c r="G10" s="296">
        <f>((F10-   E10)/E10)*100</f>
        <v>2.7666666666666608</v>
      </c>
      <c r="H10" s="523">
        <v>41.5</v>
      </c>
      <c r="I10" s="523">
        <v>44.5</v>
      </c>
      <c r="J10" s="296">
        <f>((I10-   H10)/H10)*100</f>
        <v>7.2289156626506017</v>
      </c>
      <c r="K10" s="523" t="s">
        <v>395</v>
      </c>
      <c r="L10" s="523">
        <v>89.33</v>
      </c>
      <c r="M10" s="296" t="s">
        <v>397</v>
      </c>
    </row>
    <row r="11" spans="1:13" s="103" customFormat="1" ht="11.1" customHeight="1">
      <c r="A11" s="308" t="s">
        <v>354</v>
      </c>
      <c r="B11" s="523">
        <v>14</v>
      </c>
      <c r="C11" s="523">
        <v>14</v>
      </c>
      <c r="D11" s="296">
        <f>((C11-   B11)/B11)*100</f>
        <v>0</v>
      </c>
      <c r="E11" s="523">
        <v>47</v>
      </c>
      <c r="F11" s="523">
        <v>47</v>
      </c>
      <c r="G11" s="296">
        <f>((F11-   E11)/E11)*100</f>
        <v>0</v>
      </c>
      <c r="H11" s="523">
        <v>52</v>
      </c>
      <c r="I11" s="523">
        <v>52</v>
      </c>
      <c r="J11" s="296">
        <f>((I11-   H11)/H11)*100</f>
        <v>0</v>
      </c>
      <c r="K11" s="523" t="s">
        <v>395</v>
      </c>
      <c r="L11" s="523" t="s">
        <v>395</v>
      </c>
      <c r="M11" s="404" t="s">
        <v>397</v>
      </c>
    </row>
    <row r="12" spans="1:13" s="102" customFormat="1" ht="11.1" customHeight="1">
      <c r="A12" s="308" t="s">
        <v>356</v>
      </c>
      <c r="B12" s="523">
        <v>12</v>
      </c>
      <c r="C12" s="523">
        <v>12</v>
      </c>
      <c r="D12" s="296">
        <f>((C12-   B12)/B12)*100</f>
        <v>0</v>
      </c>
      <c r="E12" s="523">
        <v>45</v>
      </c>
      <c r="F12" s="523">
        <v>45</v>
      </c>
      <c r="G12" s="296">
        <f>((F12-   E12)/E12)*100</f>
        <v>0</v>
      </c>
      <c r="H12" s="523">
        <v>38</v>
      </c>
      <c r="I12" s="523">
        <v>38</v>
      </c>
      <c r="J12" s="296">
        <f>((I12-   H12)/H12)*100</f>
        <v>0</v>
      </c>
      <c r="K12" s="523">
        <v>117</v>
      </c>
      <c r="L12" s="523">
        <v>117</v>
      </c>
      <c r="M12" s="296">
        <f>((L12-   K12)/K12)*100</f>
        <v>0</v>
      </c>
    </row>
    <row r="13" spans="1:13" s="103" customFormat="1" ht="11.1" customHeight="1">
      <c r="A13" s="308" t="s">
        <v>357</v>
      </c>
      <c r="B13" s="523">
        <v>10.25</v>
      </c>
      <c r="C13" s="523">
        <v>10.25</v>
      </c>
      <c r="D13" s="296">
        <f>((C13-   B13)/B13)*100</f>
        <v>0</v>
      </c>
      <c r="E13" s="523">
        <v>56</v>
      </c>
      <c r="F13" s="523">
        <v>56</v>
      </c>
      <c r="G13" s="296">
        <f>((F13-   E13)/E13)*100</f>
        <v>0</v>
      </c>
      <c r="H13" s="523">
        <v>43</v>
      </c>
      <c r="I13" s="523">
        <v>43</v>
      </c>
      <c r="J13" s="296">
        <f>((I13-   H13)/H13)*100</f>
        <v>0</v>
      </c>
      <c r="K13" s="523">
        <v>137.5</v>
      </c>
      <c r="L13" s="523">
        <v>137.5</v>
      </c>
      <c r="M13" s="296">
        <f>((L13-   K13)/K13)*100</f>
        <v>0</v>
      </c>
    </row>
    <row r="14" spans="1:13" s="102" customFormat="1" ht="11.1" customHeight="1">
      <c r="A14" s="308" t="s">
        <v>359</v>
      </c>
      <c r="B14" s="523">
        <v>13</v>
      </c>
      <c r="C14" s="523">
        <v>10</v>
      </c>
      <c r="D14" s="296">
        <f>((C14-   B14)/B14)*100</f>
        <v>-23.076923076923077</v>
      </c>
      <c r="E14" s="523" t="s">
        <v>395</v>
      </c>
      <c r="F14" s="523">
        <v>45</v>
      </c>
      <c r="G14" s="296" t="s">
        <v>397</v>
      </c>
      <c r="H14" s="523">
        <v>47.33</v>
      </c>
      <c r="I14" s="523">
        <v>45</v>
      </c>
      <c r="J14" s="296">
        <f>((I14-   H14)/H14)*100</f>
        <v>-4.9228818930910592</v>
      </c>
      <c r="K14" s="523" t="s">
        <v>395</v>
      </c>
      <c r="L14" s="523">
        <v>120</v>
      </c>
      <c r="M14" s="296" t="s">
        <v>397</v>
      </c>
    </row>
    <row r="15" spans="1:13" s="103" customFormat="1" ht="11.1" customHeight="1">
      <c r="A15" s="321" t="s">
        <v>360</v>
      </c>
      <c r="B15" s="398">
        <f>AVERAGE(B16:B18)</f>
        <v>13.916666666666666</v>
      </c>
      <c r="C15" s="398">
        <f>AVERAGE(C16:C18)</f>
        <v>14.443333333333333</v>
      </c>
      <c r="D15" s="379">
        <f>((C15/B15)-   1)*100</f>
        <v>3.7844311377245532</v>
      </c>
      <c r="E15" s="398">
        <f>AVERAGE(E16:E18)</f>
        <v>38.935000000000002</v>
      </c>
      <c r="F15" s="398">
        <f>AVERAGE(F16:F18)</f>
        <v>50.666666666666664</v>
      </c>
      <c r="G15" s="379">
        <f>((F15/E15)-   1)*100</f>
        <v>30.131415607208577</v>
      </c>
      <c r="H15" s="398">
        <f>AVERAGE(H16:H18)</f>
        <v>40</v>
      </c>
      <c r="I15" s="398">
        <f>AVERAGE(I16:I18)</f>
        <v>48.18</v>
      </c>
      <c r="J15" s="379">
        <f>((I15/H15)-   1)*100</f>
        <v>20.449999999999989</v>
      </c>
      <c r="K15" s="398">
        <f>AVERAGE(K16:K18)</f>
        <v>111.83333333333333</v>
      </c>
      <c r="L15" s="398">
        <f>AVERAGE(L16:L18)</f>
        <v>121.75</v>
      </c>
      <c r="M15" s="379">
        <f>((L15/K15)-   1)*100</f>
        <v>8.8673621460506844</v>
      </c>
    </row>
    <row r="16" spans="1:13" s="103" customFormat="1" ht="11.1" customHeight="1">
      <c r="A16" s="308" t="s">
        <v>361</v>
      </c>
      <c r="B16" s="523">
        <v>13.5</v>
      </c>
      <c r="C16" s="523">
        <v>14.33</v>
      </c>
      <c r="D16" s="296">
        <f>((C16-   B16)/B16)*100</f>
        <v>6.1481481481481488</v>
      </c>
      <c r="E16" s="523" t="s">
        <v>395</v>
      </c>
      <c r="F16" s="523">
        <v>53</v>
      </c>
      <c r="G16" s="404" t="s">
        <v>397</v>
      </c>
      <c r="H16" s="530" t="s">
        <v>395</v>
      </c>
      <c r="I16" s="530">
        <v>54</v>
      </c>
      <c r="J16" s="296" t="s">
        <v>397</v>
      </c>
      <c r="K16" s="523">
        <v>116</v>
      </c>
      <c r="L16" s="523">
        <v>120</v>
      </c>
      <c r="M16" s="296">
        <f>((L16-   K16)/K16)*100</f>
        <v>3.4482758620689653</v>
      </c>
    </row>
    <row r="17" spans="1:13" s="103" customFormat="1" ht="11.1" customHeight="1">
      <c r="A17" s="308" t="s">
        <v>363</v>
      </c>
      <c r="B17" s="523">
        <v>14.5</v>
      </c>
      <c r="C17" s="523">
        <v>15</v>
      </c>
      <c r="D17" s="296">
        <f>((C17-   B17)/B17)*100</f>
        <v>3.4482758620689653</v>
      </c>
      <c r="E17" s="523">
        <v>41.5</v>
      </c>
      <c r="F17" s="523">
        <v>53.5</v>
      </c>
      <c r="G17" s="296">
        <f>((F17-   E17)/E17)*100</f>
        <v>28.915662650602407</v>
      </c>
      <c r="H17" s="530">
        <v>44.5</v>
      </c>
      <c r="I17" s="533">
        <v>46</v>
      </c>
      <c r="J17" s="296" t="s">
        <v>397</v>
      </c>
      <c r="K17" s="523">
        <v>113.75</v>
      </c>
      <c r="L17" s="523">
        <v>120.25</v>
      </c>
      <c r="M17" s="296">
        <f>((L17-   K17)/K17)*100</f>
        <v>5.7142857142857144</v>
      </c>
    </row>
    <row r="18" spans="1:13" s="103" customFormat="1" ht="11.1" customHeight="1">
      <c r="A18" s="308" t="s">
        <v>364</v>
      </c>
      <c r="B18" s="523">
        <v>13.75</v>
      </c>
      <c r="C18" s="523">
        <v>14</v>
      </c>
      <c r="D18" s="296">
        <f>((C18-   B18)/B18)*100</f>
        <v>1.8181818181818181</v>
      </c>
      <c r="E18" s="523">
        <v>36.369999999999997</v>
      </c>
      <c r="F18" s="523">
        <v>45.5</v>
      </c>
      <c r="G18" s="296">
        <f>((F18-   E18)/E18)*100</f>
        <v>25.103106956282662</v>
      </c>
      <c r="H18" s="523">
        <v>35.5</v>
      </c>
      <c r="I18" s="523">
        <v>44.54</v>
      </c>
      <c r="J18" s="296">
        <f>((I18-   H18)/H18)*100</f>
        <v>25.464788732394361</v>
      </c>
      <c r="K18" s="523">
        <v>105.75</v>
      </c>
      <c r="L18" s="523">
        <v>125</v>
      </c>
      <c r="M18" s="296">
        <f>((L18-   K18)/K18)*100</f>
        <v>18.203309692671397</v>
      </c>
    </row>
    <row r="19" spans="1:13" s="103" customFormat="1" ht="11.1" customHeight="1">
      <c r="A19" s="321" t="s">
        <v>417</v>
      </c>
      <c r="B19" s="398">
        <f>AVERAGE(B20:B23)</f>
        <v>12.4375</v>
      </c>
      <c r="C19" s="398">
        <f>AVERAGE(C20:C23)</f>
        <v>12.4375</v>
      </c>
      <c r="D19" s="379">
        <f>((C19/B19)-   1)*100</f>
        <v>0</v>
      </c>
      <c r="E19" s="398">
        <f>AVERAGE(E20:E23)</f>
        <v>40</v>
      </c>
      <c r="F19" s="398">
        <f>AVERAGE(F20:F23)</f>
        <v>25.706666666666667</v>
      </c>
      <c r="G19" s="379">
        <f>((F19/E19)-   1)*100</f>
        <v>-35.733333333333327</v>
      </c>
      <c r="H19" s="398">
        <f>AVERAGE(H20:H23)</f>
        <v>43.6875</v>
      </c>
      <c r="I19" s="398">
        <f>AVERAGE(I20:I23)</f>
        <v>43.5</v>
      </c>
      <c r="J19" s="296">
        <f>((I19/H19)-   1)*100</f>
        <v>-0.42918454935622075</v>
      </c>
      <c r="K19" s="398">
        <f>AVERAGE(K20:K23)</f>
        <v>85</v>
      </c>
      <c r="L19" s="398">
        <f>AVERAGE(L20:L23)</f>
        <v>89.5</v>
      </c>
      <c r="M19" s="379">
        <f>((L19/K19)-   1)*100</f>
        <v>5.2941176470588269</v>
      </c>
    </row>
    <row r="20" spans="1:13" s="102" customFormat="1" ht="11.1" customHeight="1">
      <c r="A20" s="326" t="s">
        <v>61</v>
      </c>
      <c r="B20" s="399">
        <v>11</v>
      </c>
      <c r="C20" s="399">
        <v>11.5</v>
      </c>
      <c r="D20" s="296">
        <f>((C20-   B20)/B20)*100</f>
        <v>4.5454545454545459</v>
      </c>
      <c r="E20" s="399" t="s">
        <v>395</v>
      </c>
      <c r="F20" s="399" t="s">
        <v>395</v>
      </c>
      <c r="G20" s="296" t="s">
        <v>397</v>
      </c>
      <c r="H20" s="399">
        <v>45</v>
      </c>
      <c r="I20" s="399">
        <v>45</v>
      </c>
      <c r="J20" s="296">
        <f>((I20/H20)-   1)*100</f>
        <v>0</v>
      </c>
      <c r="K20" s="523" t="s">
        <v>395</v>
      </c>
      <c r="L20" s="523" t="s">
        <v>395</v>
      </c>
      <c r="M20" s="404" t="s">
        <v>397</v>
      </c>
    </row>
    <row r="21" spans="1:13" s="103" customFormat="1" ht="11.1" customHeight="1">
      <c r="A21" s="326" t="s">
        <v>110</v>
      </c>
      <c r="B21" s="329">
        <v>10</v>
      </c>
      <c r="C21" s="329">
        <v>10</v>
      </c>
      <c r="D21" s="296">
        <f>((C21-   B21)/B21)*100</f>
        <v>0</v>
      </c>
      <c r="E21" s="523">
        <v>30</v>
      </c>
      <c r="F21" s="523">
        <v>24</v>
      </c>
      <c r="G21" s="296">
        <f>((F21-   E21)/E21)*100</f>
        <v>-20</v>
      </c>
      <c r="H21" s="523">
        <v>50</v>
      </c>
      <c r="I21" s="523" t="s">
        <v>395</v>
      </c>
      <c r="J21" s="296" t="s">
        <v>397</v>
      </c>
      <c r="K21" s="523" t="s">
        <v>395</v>
      </c>
      <c r="L21" s="523" t="s">
        <v>395</v>
      </c>
      <c r="M21" s="404" t="s">
        <v>397</v>
      </c>
    </row>
    <row r="22" spans="1:13" s="103" customFormat="1" ht="11.1" customHeight="1">
      <c r="A22" s="326" t="s">
        <v>27</v>
      </c>
      <c r="B22" s="329">
        <v>16</v>
      </c>
      <c r="C22" s="329">
        <v>16</v>
      </c>
      <c r="D22" s="296">
        <f>((C22-   B22)/B22)*100</f>
        <v>0</v>
      </c>
      <c r="E22" s="523">
        <v>50</v>
      </c>
      <c r="F22" s="523">
        <v>25</v>
      </c>
      <c r="G22" s="296">
        <f>((F22-   E22)/E22)*100</f>
        <v>-50</v>
      </c>
      <c r="H22" s="523">
        <v>47</v>
      </c>
      <c r="I22" s="523">
        <v>49</v>
      </c>
      <c r="J22" s="296">
        <f>((I22-   H22)/H22)*100</f>
        <v>4.2553191489361701</v>
      </c>
      <c r="K22" s="523" t="s">
        <v>395</v>
      </c>
      <c r="L22" s="523" t="s">
        <v>395</v>
      </c>
      <c r="M22" s="404" t="s">
        <v>397</v>
      </c>
    </row>
    <row r="23" spans="1:13" s="103" customFormat="1" ht="11.1" customHeight="1">
      <c r="A23" s="326" t="s">
        <v>224</v>
      </c>
      <c r="B23" s="329">
        <v>12.75</v>
      </c>
      <c r="C23" s="329">
        <v>12.25</v>
      </c>
      <c r="D23" s="296">
        <f>((C23-   B23)/B23)*100</f>
        <v>-3.9215686274509802</v>
      </c>
      <c r="E23" s="523" t="s">
        <v>395</v>
      </c>
      <c r="F23" s="523">
        <v>28.12</v>
      </c>
      <c r="G23" s="404" t="s">
        <v>397</v>
      </c>
      <c r="H23" s="329">
        <v>32.75</v>
      </c>
      <c r="I23" s="329">
        <v>36.5</v>
      </c>
      <c r="J23" s="296">
        <f>((I23-   H23)/H23)*100</f>
        <v>11.450381679389313</v>
      </c>
      <c r="K23" s="329">
        <v>85</v>
      </c>
      <c r="L23" s="329">
        <v>89.5</v>
      </c>
      <c r="M23" s="296">
        <f>((L23-   K23)/K23)*100</f>
        <v>5.2941176470588234</v>
      </c>
    </row>
    <row r="24" spans="1:13" s="102" customFormat="1" ht="11.1" customHeight="1">
      <c r="A24" s="321" t="s">
        <v>426</v>
      </c>
      <c r="B24" s="398">
        <f>AVERAGE(B25:B25)</f>
        <v>12.5</v>
      </c>
      <c r="C24" s="398">
        <f>AVERAGE(C25:C25)</f>
        <v>10</v>
      </c>
      <c r="D24" s="379">
        <f>((C24/B24)-   1)*100</f>
        <v>-19.999999999999996</v>
      </c>
      <c r="E24" s="398">
        <f>AVERAGE(E25:E25)</f>
        <v>35</v>
      </c>
      <c r="F24" s="398">
        <f>AVERAGE(F25:F25)</f>
        <v>35</v>
      </c>
      <c r="G24" s="379">
        <f>((F24/E24)-   1)*100</f>
        <v>0</v>
      </c>
      <c r="H24" s="398" t="s">
        <v>397</v>
      </c>
      <c r="I24" s="398" t="s">
        <v>397</v>
      </c>
      <c r="J24" s="379" t="s">
        <v>397</v>
      </c>
      <c r="K24" s="398" t="s">
        <v>397</v>
      </c>
      <c r="L24" s="398" t="s">
        <v>397</v>
      </c>
      <c r="M24" s="379" t="s">
        <v>397</v>
      </c>
    </row>
    <row r="25" spans="1:13" s="102" customFormat="1" ht="11.1" customHeight="1">
      <c r="A25" s="326" t="s">
        <v>427</v>
      </c>
      <c r="B25" s="329">
        <v>12.5</v>
      </c>
      <c r="C25" s="329">
        <v>10</v>
      </c>
      <c r="D25" s="296">
        <f>((C25-   B25)/B25)*100</f>
        <v>-20</v>
      </c>
      <c r="E25" s="523">
        <v>35</v>
      </c>
      <c r="F25" s="523">
        <v>35</v>
      </c>
      <c r="G25" s="296">
        <f>((F25-   E25)/E25)*100</f>
        <v>0</v>
      </c>
      <c r="H25" s="523" t="s">
        <v>395</v>
      </c>
      <c r="I25" s="414" t="s">
        <v>395</v>
      </c>
      <c r="J25" s="296" t="s">
        <v>397</v>
      </c>
      <c r="K25" s="523" t="s">
        <v>395</v>
      </c>
      <c r="L25" s="523" t="s">
        <v>395</v>
      </c>
      <c r="M25" s="404" t="s">
        <v>397</v>
      </c>
    </row>
    <row r="26" spans="1:13" s="103" customFormat="1" ht="11.1" customHeight="1">
      <c r="A26" s="321" t="s">
        <v>430</v>
      </c>
      <c r="B26" s="534">
        <f>AVERAGE(B27:B27)</f>
        <v>11.8</v>
      </c>
      <c r="C26" s="534">
        <f>AVERAGE(C27:C27)</f>
        <v>12.8</v>
      </c>
      <c r="D26" s="379">
        <f>((C26/B26)-   1)*100</f>
        <v>8.4745762711864394</v>
      </c>
      <c r="E26" s="535" t="s">
        <v>397</v>
      </c>
      <c r="F26" s="535" t="s">
        <v>397</v>
      </c>
      <c r="G26" s="379" t="s">
        <v>397</v>
      </c>
      <c r="H26" s="415">
        <f>AVERAGE(H27:H27)</f>
        <v>58.33</v>
      </c>
      <c r="I26" s="415">
        <f>AVERAGE(I27:I27)</f>
        <v>59</v>
      </c>
      <c r="J26" s="379">
        <f>((I26/H26)-   1)*100</f>
        <v>1.1486370649751443</v>
      </c>
      <c r="K26" s="535" t="s">
        <v>397</v>
      </c>
      <c r="L26" s="535" t="s">
        <v>397</v>
      </c>
      <c r="M26" s="536" t="s">
        <v>397</v>
      </c>
    </row>
    <row r="27" spans="1:13" s="103" customFormat="1" ht="11.1" customHeight="1">
      <c r="A27" s="326" t="s">
        <v>291</v>
      </c>
      <c r="B27" s="523">
        <v>11.8</v>
      </c>
      <c r="C27" s="329">
        <v>12.8</v>
      </c>
      <c r="D27" s="296">
        <f>((C27/B27)-   1)*100</f>
        <v>8.4745762711864394</v>
      </c>
      <c r="E27" s="523" t="s">
        <v>395</v>
      </c>
      <c r="F27" s="523" t="s">
        <v>395</v>
      </c>
      <c r="G27" s="296" t="s">
        <v>397</v>
      </c>
      <c r="H27" s="523">
        <v>58.33</v>
      </c>
      <c r="I27" s="414">
        <v>59</v>
      </c>
      <c r="J27" s="379">
        <f>((I27/H27)-   1)*100</f>
        <v>1.1486370649751443</v>
      </c>
      <c r="K27" s="523" t="s">
        <v>395</v>
      </c>
      <c r="L27" s="523" t="s">
        <v>395</v>
      </c>
      <c r="M27" s="404" t="s">
        <v>397</v>
      </c>
    </row>
    <row r="28" spans="1:13" s="103" customFormat="1" ht="11.1" customHeight="1">
      <c r="A28" s="321" t="s">
        <v>294</v>
      </c>
      <c r="B28" s="398">
        <f>AVERAGE(B29:B29)</f>
        <v>15</v>
      </c>
      <c r="C28" s="398">
        <f>AVERAGE(C29:C29)</f>
        <v>13</v>
      </c>
      <c r="D28" s="379">
        <f>((C28-   B28)/B28)*100</f>
        <v>-13.333333333333334</v>
      </c>
      <c r="E28" s="398">
        <f t="shared" ref="E28:M28" si="0">AVERAGE(E29:E29)</f>
        <v>40</v>
      </c>
      <c r="F28" s="398">
        <f t="shared" si="0"/>
        <v>30</v>
      </c>
      <c r="G28" s="402">
        <f t="shared" si="0"/>
        <v>-25</v>
      </c>
      <c r="H28" s="398">
        <f t="shared" si="0"/>
        <v>50</v>
      </c>
      <c r="I28" s="398">
        <f t="shared" si="0"/>
        <v>35</v>
      </c>
      <c r="J28" s="402">
        <f t="shared" si="0"/>
        <v>-30</v>
      </c>
      <c r="K28" s="398">
        <f t="shared" si="0"/>
        <v>120</v>
      </c>
      <c r="L28" s="398">
        <f t="shared" si="0"/>
        <v>120</v>
      </c>
      <c r="M28" s="402">
        <f t="shared" si="0"/>
        <v>0</v>
      </c>
    </row>
    <row r="29" spans="1:13" s="103" customFormat="1" ht="11.1" customHeight="1">
      <c r="A29" s="326" t="s">
        <v>425</v>
      </c>
      <c r="B29" s="329">
        <v>15</v>
      </c>
      <c r="C29" s="329">
        <v>13</v>
      </c>
      <c r="D29" s="296">
        <f>((C29-   B29)/B29)*100</f>
        <v>-13.333333333333334</v>
      </c>
      <c r="E29" s="329">
        <v>40</v>
      </c>
      <c r="F29" s="329">
        <v>30</v>
      </c>
      <c r="G29" s="296">
        <f>((F29-   E29)/E29)*100</f>
        <v>-25</v>
      </c>
      <c r="H29" s="329">
        <v>50</v>
      </c>
      <c r="I29" s="329">
        <v>35</v>
      </c>
      <c r="J29" s="296">
        <f>((I29-   H29)/H29)*100</f>
        <v>-30</v>
      </c>
      <c r="K29" s="329">
        <v>120</v>
      </c>
      <c r="L29" s="329">
        <v>120</v>
      </c>
      <c r="M29" s="296">
        <f>((L29-   K29)/K29)*100</f>
        <v>0</v>
      </c>
    </row>
    <row r="30" spans="1:13" s="103" customFormat="1" ht="11.1" customHeight="1">
      <c r="A30" s="321" t="s">
        <v>416</v>
      </c>
      <c r="B30" s="398">
        <f>AVERAGE(B31:B33)</f>
        <v>14.5</v>
      </c>
      <c r="C30" s="398">
        <f>AVERAGE(C31:C33)</f>
        <v>14.666666666666666</v>
      </c>
      <c r="D30" s="379">
        <f>((C30/B30)-   1)*100</f>
        <v>1.1494252873563093</v>
      </c>
      <c r="E30" s="398">
        <f>AVERAGE(E31:E33)</f>
        <v>40.75</v>
      </c>
      <c r="F30" s="398">
        <f>AVERAGE(F31:F33)</f>
        <v>40.75</v>
      </c>
      <c r="G30" s="379">
        <f>((F30-   E30)/E30)*100</f>
        <v>0</v>
      </c>
      <c r="H30" s="398">
        <f>AVERAGE(H31:H33)</f>
        <v>39.5</v>
      </c>
      <c r="I30" s="398">
        <f>AVERAGE(I31:I33)</f>
        <v>39.5</v>
      </c>
      <c r="J30" s="379">
        <f>((I30/H30)-   1)*100</f>
        <v>0</v>
      </c>
      <c r="K30" s="535">
        <f>AVERAGE(K31:K33)</f>
        <v>133.33000000000001</v>
      </c>
      <c r="L30" s="535">
        <f>AVERAGE(L31:L33)</f>
        <v>133.66999999999999</v>
      </c>
      <c r="M30" s="536">
        <f>((L30/K30)-   1)*100</f>
        <v>0.2550063751593612</v>
      </c>
    </row>
    <row r="31" spans="1:13" s="102" customFormat="1" ht="11.1" customHeight="1">
      <c r="A31" s="326" t="s">
        <v>283</v>
      </c>
      <c r="B31" s="329">
        <v>11</v>
      </c>
      <c r="C31" s="329">
        <v>11</v>
      </c>
      <c r="D31" s="296">
        <f>((C31-   B31)/B31)*100</f>
        <v>0</v>
      </c>
      <c r="E31" s="414" t="s">
        <v>400</v>
      </c>
      <c r="F31" s="414" t="s">
        <v>400</v>
      </c>
      <c r="G31" s="296" t="s">
        <v>397</v>
      </c>
      <c r="H31" s="329">
        <v>41</v>
      </c>
      <c r="I31" s="329">
        <v>41</v>
      </c>
      <c r="J31" s="296">
        <f>((I31-   H31)/H31)*100</f>
        <v>0</v>
      </c>
      <c r="K31" s="523" t="s">
        <v>395</v>
      </c>
      <c r="L31" s="523" t="s">
        <v>395</v>
      </c>
      <c r="M31" s="404" t="s">
        <v>397</v>
      </c>
    </row>
    <row r="32" spans="1:13" s="102" customFormat="1" ht="11.1" customHeight="1">
      <c r="A32" s="326" t="s">
        <v>284</v>
      </c>
      <c r="B32" s="329">
        <v>15</v>
      </c>
      <c r="C32" s="329">
        <v>15.5</v>
      </c>
      <c r="D32" s="296">
        <f>((C32-   B32)/B32)*100</f>
        <v>3.3333333333333335</v>
      </c>
      <c r="E32" s="414">
        <v>57.5</v>
      </c>
      <c r="F32" s="414">
        <v>57.5</v>
      </c>
      <c r="G32" s="296">
        <f>((F32-   E32)/E32)*100</f>
        <v>0</v>
      </c>
      <c r="H32" s="414" t="s">
        <v>400</v>
      </c>
      <c r="I32" s="414" t="s">
        <v>400</v>
      </c>
      <c r="J32" s="296" t="s">
        <v>397</v>
      </c>
      <c r="K32" s="523">
        <v>133.33000000000001</v>
      </c>
      <c r="L32" s="523">
        <v>133.66999999999999</v>
      </c>
      <c r="M32" s="404">
        <f>((L32-   K32)/K32)*100</f>
        <v>0.2550063751593602</v>
      </c>
    </row>
    <row r="33" spans="1:13" s="103" customFormat="1" ht="11.1" customHeight="1">
      <c r="A33" s="326" t="s">
        <v>285</v>
      </c>
      <c r="B33" s="403">
        <v>17.5</v>
      </c>
      <c r="C33" s="403">
        <v>17.5</v>
      </c>
      <c r="D33" s="296">
        <f>((C33-   B33)/B33)*100</f>
        <v>0</v>
      </c>
      <c r="E33" s="414">
        <v>24</v>
      </c>
      <c r="F33" s="403">
        <v>24</v>
      </c>
      <c r="G33" s="296">
        <f>((F33-   E33)/E33)*100</f>
        <v>0</v>
      </c>
      <c r="H33" s="403">
        <v>38</v>
      </c>
      <c r="I33" s="403">
        <v>38</v>
      </c>
      <c r="J33" s="296">
        <f>((I33-   H33)/H33)*100</f>
        <v>0</v>
      </c>
      <c r="K33" s="523" t="s">
        <v>395</v>
      </c>
      <c r="L33" s="523" t="s">
        <v>395</v>
      </c>
      <c r="M33" s="404" t="s">
        <v>397</v>
      </c>
    </row>
    <row r="34" spans="1:13" s="102" customFormat="1" ht="11.1" customHeight="1">
      <c r="A34" s="321" t="s">
        <v>286</v>
      </c>
      <c r="B34" s="398">
        <f>AVERAGE(B35:B36)</f>
        <v>8.5</v>
      </c>
      <c r="C34" s="398">
        <f>AVERAGE(C35:C36)</f>
        <v>7.665</v>
      </c>
      <c r="D34" s="379">
        <f>((C34/B34)-   1)*100</f>
        <v>-9.8235294117647083</v>
      </c>
      <c r="E34" s="417">
        <f>AVERAGE(E35:E36)</f>
        <v>66.5</v>
      </c>
      <c r="F34" s="398">
        <f>AVERAGE(F35:F36)</f>
        <v>65</v>
      </c>
      <c r="G34" s="537">
        <f>((F34/E34)-   1)*100</f>
        <v>-2.2556390977443663</v>
      </c>
      <c r="H34" s="398">
        <f>AVERAGE(H35:H36)</f>
        <v>50.5</v>
      </c>
      <c r="I34" s="398">
        <f>AVERAGE(I35:I36)</f>
        <v>55</v>
      </c>
      <c r="J34" s="379">
        <f>((I34/H34)-   1)*100</f>
        <v>8.9108910891089188</v>
      </c>
      <c r="K34" s="417">
        <f>AVERAGE(K35:K36)</f>
        <v>110</v>
      </c>
      <c r="L34" s="398">
        <f>AVERAGE(L35:L36)</f>
        <v>100</v>
      </c>
      <c r="M34" s="537">
        <f>((L34/K34)-   1)*100</f>
        <v>-9.0909090909090935</v>
      </c>
    </row>
    <row r="35" spans="1:13" s="102" customFormat="1" ht="11.1" customHeight="1">
      <c r="A35" s="326" t="s">
        <v>415</v>
      </c>
      <c r="B35" s="403">
        <v>9</v>
      </c>
      <c r="C35" s="403">
        <v>8</v>
      </c>
      <c r="D35" s="296">
        <f>((C35-   B35)/B35)*100</f>
        <v>-11.111111111111111</v>
      </c>
      <c r="E35" s="416">
        <v>73</v>
      </c>
      <c r="F35" s="403">
        <v>70</v>
      </c>
      <c r="G35" s="296">
        <f>((F35-   E35)/E35)*100</f>
        <v>-4.10958904109589</v>
      </c>
      <c r="H35" s="403">
        <v>55</v>
      </c>
      <c r="I35" s="403">
        <v>55</v>
      </c>
      <c r="J35" s="296">
        <f>((I35-   H35)/H35)*100</f>
        <v>0</v>
      </c>
      <c r="K35" s="523" t="s">
        <v>395</v>
      </c>
      <c r="L35" s="523" t="s">
        <v>395</v>
      </c>
      <c r="M35" s="404" t="s">
        <v>397</v>
      </c>
    </row>
    <row r="36" spans="1:13" s="102" customFormat="1" ht="11.1" customHeight="1">
      <c r="A36" s="327" t="s">
        <v>174</v>
      </c>
      <c r="B36" s="525">
        <v>8</v>
      </c>
      <c r="C36" s="525">
        <v>7.33</v>
      </c>
      <c r="D36" s="457">
        <f>((C36-   B36)/B36)*100</f>
        <v>-8.375</v>
      </c>
      <c r="E36" s="406">
        <v>60</v>
      </c>
      <c r="F36" s="525">
        <v>60</v>
      </c>
      <c r="G36" s="457">
        <f>((F36-   E36)/E36)*100</f>
        <v>0</v>
      </c>
      <c r="H36" s="406">
        <v>46</v>
      </c>
      <c r="I36" s="526" t="s">
        <v>395</v>
      </c>
      <c r="J36" s="457" t="s">
        <v>397</v>
      </c>
      <c r="K36" s="526">
        <v>110</v>
      </c>
      <c r="L36" s="526">
        <v>100</v>
      </c>
      <c r="M36" s="538">
        <f>((L36/K36)-   1)*100</f>
        <v>-9.0909090909090935</v>
      </c>
    </row>
    <row r="37" spans="1:13" s="103" customFormat="1" ht="11.1" customHeight="1">
      <c r="A37" s="309" t="s">
        <v>196</v>
      </c>
      <c r="B37" s="539"/>
      <c r="C37" s="339"/>
      <c r="D37" s="340"/>
      <c r="E37" s="336"/>
      <c r="F37" s="337"/>
      <c r="G37" s="540"/>
      <c r="H37" s="337"/>
      <c r="I37" s="336"/>
      <c r="J37" s="540"/>
      <c r="K37" s="337"/>
      <c r="L37" s="337"/>
      <c r="M37" s="540"/>
    </row>
    <row r="38" spans="1:13" s="103" customFormat="1" ht="11.1" customHeight="1">
      <c r="A38" s="309" t="s">
        <v>93</v>
      </c>
      <c r="B38" s="104"/>
      <c r="C38" s="104"/>
      <c r="D38" s="105"/>
      <c r="E38" s="332"/>
      <c r="F38" s="332"/>
      <c r="G38" s="92"/>
      <c r="H38" s="332"/>
      <c r="I38" s="332"/>
      <c r="J38" s="92"/>
      <c r="K38" s="332"/>
      <c r="L38" s="332"/>
      <c r="M38" s="92"/>
    </row>
    <row r="39" spans="1:13" s="103" customFormat="1" ht="9.9499999999999993" customHeight="1"/>
    <row r="40" spans="1:13" s="102" customFormat="1" ht="9.9499999999999993" customHeight="1"/>
    <row r="41" spans="1:13" s="103" customFormat="1" ht="9.9499999999999993" customHeight="1"/>
    <row r="42" spans="1:13" s="103" customFormat="1" ht="9.9499999999999993" customHeight="1"/>
    <row r="43" spans="1:13" s="103" customFormat="1" ht="9.9499999999999993" customHeight="1"/>
    <row r="44" spans="1:13" s="102" customFormat="1" ht="9.9499999999999993" customHeight="1"/>
    <row r="45" spans="1:13" s="102" customFormat="1" ht="9.9499999999999993" customHeight="1"/>
    <row r="46" spans="1:13" s="103" customFormat="1" ht="9.9499999999999993" customHeight="1"/>
    <row r="47" spans="1:13" s="103" customFormat="1" ht="9.9499999999999993" customHeight="1"/>
    <row r="48" spans="1:13" s="102" customFormat="1" ht="9.9499999999999993" customHeight="1"/>
    <row r="49" s="103" customFormat="1" ht="9.9499999999999993" customHeight="1"/>
    <row r="50" s="103" customFormat="1" ht="9.9499999999999993" customHeight="1"/>
    <row r="51" s="338" customFormat="1" ht="9.9499999999999993" customHeight="1"/>
    <row r="52" s="102" customFormat="1" ht="9.9499999999999993" customHeight="1"/>
    <row r="53" s="103" customFormat="1" ht="9.9499999999999993" customHeight="1"/>
    <row r="54" s="103" customFormat="1" ht="9.9499999999999993" customHeight="1"/>
    <row r="55" s="103" customFormat="1" ht="9.9499999999999993" customHeight="1"/>
    <row r="56" s="102" customFormat="1" ht="9.9499999999999993" customHeight="1"/>
    <row r="57" s="102" customFormat="1" ht="9.9499999999999993" customHeight="1"/>
    <row r="58" s="102" customFormat="1" ht="9.9499999999999993" customHeight="1"/>
    <row r="59" s="102" customFormat="1" ht="9.9499999999999993" customHeight="1"/>
    <row r="60" s="103" customFormat="1" ht="9.9499999999999993" customHeight="1"/>
    <row r="61" s="103" customFormat="1" ht="9.9499999999999993" customHeight="1"/>
    <row r="62" s="103" customFormat="1" ht="9.9499999999999993" customHeight="1"/>
    <row r="63" s="103" customFormat="1" ht="9.9499999999999993" customHeight="1"/>
    <row r="64" s="102" customFormat="1" ht="9.9499999999999993" customHeight="1"/>
    <row r="65" s="102" customFormat="1" ht="9.9499999999999993" customHeight="1"/>
    <row r="66" s="103" customFormat="1" ht="9.9499999999999993" customHeight="1"/>
    <row r="67" s="102" customFormat="1" ht="9.9499999999999993" customHeight="1"/>
    <row r="68" s="103" customFormat="1" ht="9.9499999999999993" customHeight="1"/>
    <row r="69" s="103" customFormat="1" ht="9.9499999999999993" customHeight="1"/>
    <row r="70" s="103" customFormat="1" ht="9.9499999999999993" customHeight="1"/>
    <row r="71" s="103" customFormat="1" ht="9.9499999999999993" customHeight="1"/>
    <row r="72" s="103" customFormat="1" ht="9.9499999999999993" customHeight="1"/>
    <row r="73" s="103" customFormat="1" ht="9.9499999999999993" customHeight="1"/>
    <row r="74" s="103" customFormat="1" ht="9.9499999999999993" customHeight="1"/>
    <row r="75" s="103" customFormat="1" ht="9.9499999999999993" customHeight="1"/>
    <row r="76" s="103" customFormat="1" ht="9.75" customHeight="1"/>
  </sheetData>
  <mergeCells count="5">
    <mergeCell ref="A5:A6"/>
    <mergeCell ref="B5:D5"/>
    <mergeCell ref="E5:G5"/>
    <mergeCell ref="H5:J5"/>
    <mergeCell ref="K5:M5"/>
  </mergeCells>
  <phoneticPr fontId="19" type="noConversion"/>
  <pageMargins left="0.59055118110236227" right="0.59055118110236227" top="0.59055118110236227" bottom="0.59055118110236227" header="0.59055118110236227" footer="0.59055118110236227"/>
  <pageSetup paperSize="9" orientation="portrait" r:id="rId1"/>
  <legacyDrawingHF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44"/>
  <sheetViews>
    <sheetView showGridLines="0" topLeftCell="A34" zoomScale="125" workbookViewId="0">
      <selection activeCell="A55" sqref="A55"/>
    </sheetView>
  </sheetViews>
  <sheetFormatPr baseColWidth="10" defaultColWidth="10.85546875" defaultRowHeight="12.75"/>
  <cols>
    <col min="1" max="1" width="10" style="5" customWidth="1"/>
    <col min="2" max="2" width="5" style="5" customWidth="1"/>
    <col min="3" max="14" width="4.7109375" style="5" customWidth="1"/>
    <col min="15" max="16384" width="10.85546875" style="5"/>
  </cols>
  <sheetData>
    <row r="1" spans="1:14" ht="14.1" customHeight="1">
      <c r="A1" s="648" t="s">
        <v>549</v>
      </c>
      <c r="B1" s="648"/>
      <c r="C1" s="648"/>
      <c r="D1" s="648"/>
      <c r="E1" s="648"/>
      <c r="F1" s="648"/>
      <c r="G1" s="648"/>
      <c r="H1" s="648"/>
      <c r="I1" s="648"/>
      <c r="J1" s="648"/>
      <c r="K1" s="648"/>
      <c r="L1" s="648"/>
      <c r="M1" s="649"/>
      <c r="N1" s="649"/>
    </row>
    <row r="2" spans="1:14" ht="13.5">
      <c r="A2" s="650" t="s">
        <v>47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  <c r="L2" s="648"/>
      <c r="M2" s="649"/>
      <c r="N2" s="649"/>
    </row>
    <row r="3" spans="1:14" ht="5.0999999999999996" customHeigh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2"/>
      <c r="N3" s="132"/>
    </row>
    <row r="4" spans="1:14" ht="17.100000000000001" customHeight="1">
      <c r="A4" s="18" t="s">
        <v>267</v>
      </c>
      <c r="B4" s="18" t="s">
        <v>154</v>
      </c>
      <c r="C4" s="18" t="s">
        <v>268</v>
      </c>
      <c r="D4" s="18" t="s">
        <v>269</v>
      </c>
      <c r="E4" s="18" t="s">
        <v>270</v>
      </c>
      <c r="F4" s="18" t="s">
        <v>271</v>
      </c>
      <c r="G4" s="18" t="s">
        <v>272</v>
      </c>
      <c r="H4" s="18" t="s">
        <v>97</v>
      </c>
      <c r="I4" s="18" t="s">
        <v>98</v>
      </c>
      <c r="J4" s="18" t="s">
        <v>99</v>
      </c>
      <c r="K4" s="18" t="s">
        <v>100</v>
      </c>
      <c r="L4" s="18" t="s">
        <v>101</v>
      </c>
      <c r="M4" s="18" t="s">
        <v>90</v>
      </c>
      <c r="N4" s="18" t="s">
        <v>91</v>
      </c>
    </row>
    <row r="5" spans="1:14" ht="5.0999999999999996" customHeight="1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</row>
    <row r="6" spans="1:14" ht="11.1" customHeight="1">
      <c r="A6" s="444" t="s">
        <v>177</v>
      </c>
      <c r="B6" s="135">
        <v>2018</v>
      </c>
      <c r="C6" s="136">
        <v>35</v>
      </c>
      <c r="D6" s="136">
        <v>36.428571428571431</v>
      </c>
      <c r="E6" s="136">
        <v>37.142857142857146</v>
      </c>
      <c r="F6" s="136">
        <v>37.142857142857146</v>
      </c>
      <c r="G6" s="136">
        <v>37.142857142857146</v>
      </c>
      <c r="H6" s="136">
        <v>37.857142857142854</v>
      </c>
      <c r="I6" s="137">
        <v>38.357142857142854</v>
      </c>
      <c r="J6" s="137">
        <v>38.357142857142854</v>
      </c>
      <c r="K6" s="137">
        <v>38.357142857142854</v>
      </c>
      <c r="L6" s="137">
        <v>37.5</v>
      </c>
      <c r="M6" s="137">
        <v>37.5</v>
      </c>
      <c r="N6" s="137">
        <v>37.5</v>
      </c>
    </row>
    <row r="7" spans="1:14" ht="11.1" customHeight="1">
      <c r="A7" s="444"/>
      <c r="B7" s="135">
        <v>2019</v>
      </c>
      <c r="C7" s="137">
        <v>40</v>
      </c>
      <c r="D7" s="136">
        <v>40</v>
      </c>
      <c r="E7" s="136">
        <v>40</v>
      </c>
      <c r="F7" s="136">
        <v>40</v>
      </c>
      <c r="G7" s="136">
        <v>40</v>
      </c>
      <c r="H7" s="136">
        <v>40</v>
      </c>
      <c r="I7" s="136">
        <v>38.214285714285715</v>
      </c>
      <c r="J7" s="136">
        <v>38.214285714285715</v>
      </c>
      <c r="K7" s="136">
        <v>45</v>
      </c>
      <c r="L7" s="136">
        <v>40</v>
      </c>
      <c r="M7" s="137">
        <v>45</v>
      </c>
      <c r="N7" s="137">
        <v>45</v>
      </c>
    </row>
    <row r="8" spans="1:14" ht="11.1" customHeight="1">
      <c r="A8" s="444"/>
      <c r="B8" s="135">
        <v>2020</v>
      </c>
      <c r="C8" s="137">
        <v>45</v>
      </c>
      <c r="D8" s="137">
        <v>45</v>
      </c>
      <c r="E8" s="136"/>
      <c r="F8" s="136"/>
      <c r="G8" s="136"/>
      <c r="H8" s="136"/>
      <c r="I8" s="136"/>
      <c r="J8" s="136"/>
      <c r="K8" s="136"/>
      <c r="L8" s="136"/>
      <c r="M8" s="137"/>
      <c r="N8" s="137"/>
    </row>
    <row r="9" spans="1:14" ht="11.1" customHeight="1">
      <c r="A9" s="445" t="s">
        <v>92</v>
      </c>
      <c r="B9" s="135">
        <v>2018</v>
      </c>
      <c r="C9" s="136">
        <v>39.345238095238088</v>
      </c>
      <c r="D9" s="136">
        <v>39.273809523809518</v>
      </c>
      <c r="E9" s="136">
        <v>39.273809523809518</v>
      </c>
      <c r="F9" s="136">
        <v>39.595238095238088</v>
      </c>
      <c r="G9" s="136">
        <v>38.428571428571431</v>
      </c>
      <c r="H9" s="136">
        <v>38.428571428571431</v>
      </c>
      <c r="I9" s="137">
        <v>40.154761904761912</v>
      </c>
      <c r="J9" s="137">
        <v>39.619047619047628</v>
      </c>
      <c r="K9" s="137">
        <v>39.261904761904766</v>
      </c>
      <c r="L9" s="137">
        <v>38.904761904761912</v>
      </c>
      <c r="M9" s="137">
        <v>38.904761904761912</v>
      </c>
      <c r="N9" s="137">
        <v>38.523809523809518</v>
      </c>
    </row>
    <row r="10" spans="1:14" ht="11.1" customHeight="1">
      <c r="A10" s="445"/>
      <c r="B10" s="135">
        <v>2019</v>
      </c>
      <c r="C10" s="137">
        <v>36.595238095238088</v>
      </c>
      <c r="D10" s="136">
        <v>38.880952380952372</v>
      </c>
      <c r="E10" s="136">
        <v>40.291666666666664</v>
      </c>
      <c r="F10" s="136">
        <v>40.916666666666664</v>
      </c>
      <c r="G10" s="136">
        <v>40.291666666666664</v>
      </c>
      <c r="H10" s="136">
        <v>40.130952380952372</v>
      </c>
      <c r="I10" s="136">
        <v>40.535714285714285</v>
      </c>
      <c r="J10" s="136">
        <v>40.178571428571431</v>
      </c>
      <c r="K10" s="136">
        <v>48</v>
      </c>
      <c r="L10" s="136">
        <v>43.25</v>
      </c>
      <c r="M10" s="136">
        <v>46.25</v>
      </c>
      <c r="N10" s="136">
        <v>45</v>
      </c>
    </row>
    <row r="11" spans="1:14" ht="11.1" customHeight="1">
      <c r="A11" s="445"/>
      <c r="B11" s="135">
        <v>2020</v>
      </c>
      <c r="C11" s="137">
        <v>51.25</v>
      </c>
      <c r="D11" s="136">
        <v>49</v>
      </c>
      <c r="E11" s="136"/>
      <c r="F11" s="136"/>
      <c r="G11" s="136"/>
      <c r="H11" s="136"/>
      <c r="I11" s="136"/>
      <c r="J11" s="136"/>
      <c r="K11" s="136"/>
      <c r="L11" s="136"/>
      <c r="M11" s="136"/>
      <c r="N11" s="136"/>
    </row>
    <row r="12" spans="1:14" ht="11.1" customHeight="1">
      <c r="A12" s="445" t="s">
        <v>83</v>
      </c>
      <c r="B12" s="135">
        <v>2018</v>
      </c>
      <c r="C12" s="136">
        <v>54.625</v>
      </c>
      <c r="D12" s="136">
        <v>54.375</v>
      </c>
      <c r="E12" s="136">
        <v>53.4375</v>
      </c>
      <c r="F12" s="136">
        <v>56.25</v>
      </c>
      <c r="G12" s="136">
        <v>57.1875</v>
      </c>
      <c r="H12" s="136">
        <v>57.1875</v>
      </c>
      <c r="I12" s="137">
        <v>57.5</v>
      </c>
      <c r="J12" s="137">
        <v>56.25</v>
      </c>
      <c r="K12" s="137">
        <v>56.25</v>
      </c>
      <c r="L12" s="137">
        <v>56.25</v>
      </c>
      <c r="M12" s="137">
        <v>56.25</v>
      </c>
      <c r="N12" s="137">
        <v>56.875</v>
      </c>
    </row>
    <row r="13" spans="1:14" ht="11.1" customHeight="1">
      <c r="A13" s="445"/>
      <c r="B13" s="135">
        <v>2019</v>
      </c>
      <c r="C13" s="137">
        <v>56.5625</v>
      </c>
      <c r="D13" s="136">
        <v>59.0625</v>
      </c>
      <c r="E13" s="136">
        <v>57.8125</v>
      </c>
      <c r="F13" s="136">
        <v>58.4375</v>
      </c>
      <c r="G13" s="136">
        <v>58.4375</v>
      </c>
      <c r="H13" s="136">
        <v>58.4375</v>
      </c>
      <c r="I13" s="136">
        <v>59.6875</v>
      </c>
      <c r="J13" s="136">
        <v>59.0625</v>
      </c>
      <c r="K13" s="136">
        <v>67.5</v>
      </c>
      <c r="L13" s="136">
        <v>69</v>
      </c>
      <c r="M13" s="136">
        <v>79</v>
      </c>
      <c r="N13" s="136">
        <v>79</v>
      </c>
    </row>
    <row r="14" spans="1:14" ht="11.1" customHeight="1">
      <c r="A14" s="445"/>
      <c r="B14" s="135">
        <v>2020</v>
      </c>
      <c r="C14" s="137">
        <v>74</v>
      </c>
      <c r="D14" s="136">
        <v>69</v>
      </c>
      <c r="E14" s="136"/>
      <c r="F14" s="136"/>
      <c r="G14" s="136"/>
      <c r="H14" s="136"/>
      <c r="I14" s="136"/>
      <c r="J14" s="136"/>
      <c r="K14" s="136"/>
      <c r="L14" s="136"/>
      <c r="M14" s="136"/>
      <c r="N14" s="136"/>
    </row>
    <row r="15" spans="1:14" ht="11.1" customHeight="1">
      <c r="A15" s="445" t="s">
        <v>84</v>
      </c>
      <c r="B15" s="135">
        <v>2018</v>
      </c>
      <c r="C15" s="136">
        <v>42.045454545454547</v>
      </c>
      <c r="D15" s="136">
        <v>41.704545454545453</v>
      </c>
      <c r="E15" s="136">
        <v>41.363636363636367</v>
      </c>
      <c r="F15" s="136">
        <v>40.113636363636367</v>
      </c>
      <c r="G15" s="136">
        <v>41.93181818181818</v>
      </c>
      <c r="H15" s="136">
        <v>41.93181818181818</v>
      </c>
      <c r="I15" s="137">
        <v>41.704545454545453</v>
      </c>
      <c r="J15" s="137">
        <v>42.613636363636367</v>
      </c>
      <c r="K15" s="137">
        <v>42.840909090909093</v>
      </c>
      <c r="L15" s="137">
        <v>43.75</v>
      </c>
      <c r="M15" s="137">
        <v>43.75</v>
      </c>
      <c r="N15" s="137">
        <v>43.75</v>
      </c>
    </row>
    <row r="16" spans="1:14" ht="11.1" customHeight="1">
      <c r="A16" s="445"/>
      <c r="B16" s="135">
        <v>2019</v>
      </c>
      <c r="C16" s="137">
        <v>41.477272727272727</v>
      </c>
      <c r="D16" s="136">
        <v>42.613636363636367</v>
      </c>
      <c r="E16" s="136">
        <v>42.5</v>
      </c>
      <c r="F16" s="136">
        <v>43.18181818181818</v>
      </c>
      <c r="G16" s="136">
        <v>43.863636363636367</v>
      </c>
      <c r="H16" s="136">
        <v>43.409090909090907</v>
      </c>
      <c r="I16" s="136">
        <v>42.272727272727273</v>
      </c>
      <c r="J16" s="136">
        <v>44.545454545454547</v>
      </c>
      <c r="K16" s="136">
        <v>45</v>
      </c>
      <c r="L16" s="136">
        <v>47.5</v>
      </c>
      <c r="M16" s="136">
        <v>47.5</v>
      </c>
      <c r="N16" s="136">
        <v>45</v>
      </c>
    </row>
    <row r="17" spans="1:14" ht="11.1" customHeight="1">
      <c r="A17" s="445"/>
      <c r="B17" s="135">
        <v>2020</v>
      </c>
      <c r="C17" s="137">
        <v>40</v>
      </c>
      <c r="D17" s="137">
        <v>40</v>
      </c>
      <c r="E17" s="136"/>
      <c r="F17" s="136"/>
      <c r="G17" s="136"/>
      <c r="H17" s="136"/>
      <c r="I17" s="136"/>
      <c r="J17" s="136"/>
      <c r="K17" s="136"/>
      <c r="L17" s="136"/>
      <c r="M17" s="136"/>
      <c r="N17" s="136"/>
    </row>
    <row r="18" spans="1:14" ht="11.1" customHeight="1">
      <c r="A18" s="444" t="s">
        <v>110</v>
      </c>
      <c r="B18" s="135">
        <v>2018</v>
      </c>
      <c r="C18" s="136">
        <v>32.045454545454547</v>
      </c>
      <c r="D18" s="136">
        <v>32.045454545454547</v>
      </c>
      <c r="E18" s="136">
        <v>32.954545454545453</v>
      </c>
      <c r="F18" s="136">
        <v>33.636363636363633</v>
      </c>
      <c r="G18" s="136">
        <v>33.636363636363633</v>
      </c>
      <c r="H18" s="136">
        <v>33.863636363636367</v>
      </c>
      <c r="I18" s="137">
        <v>33.636363636363633</v>
      </c>
      <c r="J18" s="137">
        <v>33.636363636363633</v>
      </c>
      <c r="K18" s="137">
        <v>33.409090909090907</v>
      </c>
      <c r="L18" s="137">
        <v>32.954545454545453</v>
      </c>
      <c r="M18" s="137">
        <v>32.954545454545453</v>
      </c>
      <c r="N18" s="137">
        <v>32.954545454545453</v>
      </c>
    </row>
    <row r="19" spans="1:14" ht="11.1" customHeight="1">
      <c r="A19" s="444"/>
      <c r="B19" s="135">
        <v>2019</v>
      </c>
      <c r="C19" s="137">
        <v>32.954545454545453</v>
      </c>
      <c r="D19" s="136">
        <v>33.409090909090907</v>
      </c>
      <c r="E19" s="136">
        <v>33.18181818181818</v>
      </c>
      <c r="F19" s="136">
        <v>33.636363636363633</v>
      </c>
      <c r="G19" s="136">
        <v>33.636363636363633</v>
      </c>
      <c r="H19" s="136">
        <v>36.136363636363633</v>
      </c>
      <c r="I19" s="136">
        <v>36.136363636363633</v>
      </c>
      <c r="J19" s="136">
        <v>36.136363636363633</v>
      </c>
      <c r="K19" s="136">
        <v>37.5</v>
      </c>
      <c r="L19" s="136">
        <v>35</v>
      </c>
      <c r="M19" s="136">
        <v>37.5</v>
      </c>
      <c r="N19" s="136">
        <v>37.5</v>
      </c>
    </row>
    <row r="20" spans="1:14" ht="11.1" customHeight="1">
      <c r="A20" s="444"/>
      <c r="B20" s="135">
        <v>2020</v>
      </c>
      <c r="C20" s="137">
        <v>42.5</v>
      </c>
      <c r="D20" s="137">
        <v>42.5</v>
      </c>
      <c r="E20" s="136"/>
      <c r="F20" s="136"/>
      <c r="G20" s="136"/>
      <c r="H20" s="136"/>
      <c r="I20" s="136"/>
      <c r="J20" s="136"/>
      <c r="K20" s="136"/>
      <c r="L20" s="136"/>
      <c r="M20" s="136"/>
      <c r="N20" s="136"/>
    </row>
    <row r="21" spans="1:14" ht="11.1" customHeight="1">
      <c r="A21" s="444" t="s">
        <v>121</v>
      </c>
      <c r="B21" s="135">
        <v>2018</v>
      </c>
      <c r="C21" s="138">
        <v>32.857142857142854</v>
      </c>
      <c r="D21" s="138">
        <v>32.857142857142854</v>
      </c>
      <c r="E21" s="138">
        <v>32.857142857142854</v>
      </c>
      <c r="F21" s="138">
        <v>32.857142857142854</v>
      </c>
      <c r="G21" s="138">
        <v>32.857142857142854</v>
      </c>
      <c r="H21" s="138">
        <v>32.857142857142854</v>
      </c>
      <c r="I21" s="139">
        <v>32.857142857142854</v>
      </c>
      <c r="J21" s="139">
        <v>32.857142857142854</v>
      </c>
      <c r="K21" s="139">
        <v>32.857142857142854</v>
      </c>
      <c r="L21" s="139">
        <v>32.857142857142854</v>
      </c>
      <c r="M21" s="139">
        <v>32.857142857142854</v>
      </c>
      <c r="N21" s="139">
        <v>32.857142857142854</v>
      </c>
    </row>
    <row r="22" spans="1:14" ht="11.1" customHeight="1">
      <c r="A22" s="444"/>
      <c r="B22" s="135">
        <v>2019</v>
      </c>
      <c r="C22" s="139">
        <v>32.857142857142854</v>
      </c>
      <c r="D22" s="138">
        <v>32.857142857142854</v>
      </c>
      <c r="E22" s="138">
        <v>32.857142857142854</v>
      </c>
      <c r="F22" s="138">
        <v>32.857142857142854</v>
      </c>
      <c r="G22" s="138">
        <v>32.857142857142854</v>
      </c>
      <c r="H22" s="138">
        <v>32.857142857142854</v>
      </c>
      <c r="I22" s="138">
        <v>32.857142857142854</v>
      </c>
      <c r="J22" s="139">
        <v>33.571428571428569</v>
      </c>
      <c r="K22" s="139">
        <v>37.5</v>
      </c>
      <c r="L22" s="139">
        <v>37.5</v>
      </c>
      <c r="M22" s="139">
        <v>37.5</v>
      </c>
      <c r="N22" s="139">
        <v>37.5</v>
      </c>
    </row>
    <row r="23" spans="1:14" ht="11.1" customHeight="1">
      <c r="A23" s="444"/>
      <c r="B23" s="135">
        <v>2020</v>
      </c>
      <c r="C23" s="139">
        <v>32.5</v>
      </c>
      <c r="D23" s="138" t="s">
        <v>558</v>
      </c>
      <c r="E23" s="138"/>
      <c r="F23" s="138"/>
      <c r="G23" s="138"/>
      <c r="H23" s="138"/>
      <c r="I23" s="138"/>
      <c r="J23" s="139"/>
      <c r="K23" s="139"/>
      <c r="L23" s="139"/>
      <c r="M23" s="139"/>
      <c r="N23" s="139"/>
    </row>
    <row r="24" spans="1:14" ht="11.1" customHeight="1">
      <c r="A24" s="444" t="s">
        <v>182</v>
      </c>
      <c r="B24" s="135">
        <v>2018</v>
      </c>
      <c r="C24" s="137">
        <v>46.666666666666664</v>
      </c>
      <c r="D24" s="137">
        <v>46.666666666666664</v>
      </c>
      <c r="E24" s="137">
        <v>46.666666666666664</v>
      </c>
      <c r="F24" s="138">
        <v>46.666666666666664</v>
      </c>
      <c r="G24" s="138">
        <v>46.666666666666664</v>
      </c>
      <c r="H24" s="138">
        <v>46.666666666666664</v>
      </c>
      <c r="I24" s="138">
        <v>46.666666666666664</v>
      </c>
      <c r="J24" s="138">
        <v>46.666666666666664</v>
      </c>
      <c r="K24" s="138">
        <v>46.666666666666664</v>
      </c>
      <c r="L24" s="138">
        <v>46.666666666666664</v>
      </c>
      <c r="M24" s="138">
        <v>46.666666666666664</v>
      </c>
      <c r="N24" s="138">
        <v>46.666666666666664</v>
      </c>
    </row>
    <row r="25" spans="1:14" ht="11.1" customHeight="1">
      <c r="A25" s="444"/>
      <c r="B25" s="135">
        <v>2019</v>
      </c>
      <c r="C25" s="138">
        <v>46.666666666666664</v>
      </c>
      <c r="D25" s="138">
        <v>46.666666666666664</v>
      </c>
      <c r="E25" s="138">
        <v>46.666666666666664</v>
      </c>
      <c r="F25" s="138">
        <v>46.666666666666664</v>
      </c>
      <c r="G25" s="138">
        <v>46.666666666666664</v>
      </c>
      <c r="H25" s="138">
        <v>46.666666666666664</v>
      </c>
      <c r="I25" s="138">
        <v>46.666666666666664</v>
      </c>
      <c r="J25" s="139">
        <v>50</v>
      </c>
      <c r="K25" s="139">
        <v>55</v>
      </c>
      <c r="L25" s="139">
        <v>50</v>
      </c>
      <c r="M25" s="139">
        <v>55</v>
      </c>
      <c r="N25" s="139">
        <v>52.5</v>
      </c>
    </row>
    <row r="26" spans="1:14" ht="11.1" customHeight="1">
      <c r="A26" s="444"/>
      <c r="B26" s="135">
        <v>2020</v>
      </c>
      <c r="C26" s="139">
        <v>52.5</v>
      </c>
      <c r="D26" s="139">
        <v>52.5</v>
      </c>
      <c r="E26" s="138"/>
      <c r="F26" s="138"/>
      <c r="G26" s="138"/>
      <c r="H26" s="138"/>
      <c r="I26" s="138"/>
      <c r="J26" s="139"/>
      <c r="K26" s="139"/>
      <c r="L26" s="139"/>
      <c r="M26" s="139"/>
      <c r="N26" s="139"/>
    </row>
    <row r="27" spans="1:14" ht="11.1" customHeight="1">
      <c r="A27" s="444" t="s">
        <v>255</v>
      </c>
      <c r="B27" s="135">
        <v>2018</v>
      </c>
      <c r="C27" s="138">
        <v>32.5</v>
      </c>
      <c r="D27" s="138">
        <v>32.5</v>
      </c>
      <c r="E27" s="138">
        <v>32.5</v>
      </c>
      <c r="F27" s="138">
        <v>33.75</v>
      </c>
      <c r="G27" s="138">
        <v>33.75</v>
      </c>
      <c r="H27" s="138">
        <v>35</v>
      </c>
      <c r="I27" s="139">
        <v>38.75</v>
      </c>
      <c r="J27" s="139">
        <v>38.75</v>
      </c>
      <c r="K27" s="139">
        <v>38.75</v>
      </c>
      <c r="L27" s="139">
        <v>38.75</v>
      </c>
      <c r="M27" s="139">
        <v>38.75</v>
      </c>
      <c r="N27" s="139">
        <v>39.375</v>
      </c>
    </row>
    <row r="28" spans="1:14" ht="11.1" customHeight="1">
      <c r="A28" s="444"/>
      <c r="B28" s="135">
        <v>2019</v>
      </c>
      <c r="C28" s="139">
        <v>38</v>
      </c>
      <c r="D28" s="138">
        <v>38</v>
      </c>
      <c r="E28" s="138">
        <v>38</v>
      </c>
      <c r="F28" s="138">
        <v>36.75</v>
      </c>
      <c r="G28" s="138">
        <v>38</v>
      </c>
      <c r="H28" s="138">
        <v>40.9375</v>
      </c>
      <c r="I28" s="138">
        <v>40.9375</v>
      </c>
      <c r="J28" s="139">
        <v>40.3125</v>
      </c>
      <c r="K28" s="139">
        <v>35</v>
      </c>
      <c r="L28" s="139">
        <v>35</v>
      </c>
      <c r="M28" s="139">
        <v>35</v>
      </c>
      <c r="N28" s="139">
        <v>35</v>
      </c>
    </row>
    <row r="29" spans="1:14" ht="11.1" customHeight="1">
      <c r="A29" s="444"/>
      <c r="B29" s="135">
        <v>2020</v>
      </c>
      <c r="C29" s="139">
        <v>37.5</v>
      </c>
      <c r="D29" s="139">
        <v>37.5</v>
      </c>
      <c r="E29" s="138"/>
      <c r="F29" s="138"/>
      <c r="G29" s="138"/>
      <c r="H29" s="138"/>
      <c r="I29" s="138"/>
      <c r="J29" s="139"/>
      <c r="K29" s="139"/>
      <c r="L29" s="139"/>
      <c r="M29" s="139"/>
      <c r="N29" s="139"/>
    </row>
    <row r="30" spans="1:14" ht="11.1" customHeight="1">
      <c r="A30" s="444" t="s">
        <v>256</v>
      </c>
      <c r="B30" s="135">
        <v>2018</v>
      </c>
      <c r="C30" s="138">
        <v>37.5</v>
      </c>
      <c r="D30" s="138">
        <v>36.81818181818182</v>
      </c>
      <c r="E30" s="138">
        <v>38.18181818181818</v>
      </c>
      <c r="F30" s="138">
        <v>38.636363636363633</v>
      </c>
      <c r="G30" s="138">
        <v>38.409090909090907</v>
      </c>
      <c r="H30" s="138">
        <v>38.409090909090907</v>
      </c>
      <c r="I30" s="139">
        <v>38.636363636363633</v>
      </c>
      <c r="J30" s="139">
        <v>40.68181818181818</v>
      </c>
      <c r="K30" s="139">
        <v>40.227272727272727</v>
      </c>
      <c r="L30" s="139">
        <v>40.454545454545453</v>
      </c>
      <c r="M30" s="139">
        <v>40.454545454545453</v>
      </c>
      <c r="N30" s="139">
        <v>40.454545454545453</v>
      </c>
    </row>
    <row r="31" spans="1:14" ht="11.1" customHeight="1">
      <c r="A31" s="444"/>
      <c r="B31" s="135">
        <v>2019</v>
      </c>
      <c r="C31" s="139">
        <v>40</v>
      </c>
      <c r="D31" s="138">
        <v>40</v>
      </c>
      <c r="E31" s="138">
        <v>41.81818181818182</v>
      </c>
      <c r="F31" s="138">
        <v>41.81818181818182</v>
      </c>
      <c r="G31" s="138">
        <v>41.81818181818182</v>
      </c>
      <c r="H31" s="138">
        <v>43.25</v>
      </c>
      <c r="I31" s="138">
        <v>43.75</v>
      </c>
      <c r="J31" s="139">
        <v>44.5</v>
      </c>
      <c r="K31" s="139">
        <v>45</v>
      </c>
      <c r="L31" s="139">
        <v>45</v>
      </c>
      <c r="M31" s="139">
        <v>45</v>
      </c>
      <c r="N31" s="139">
        <v>47.5</v>
      </c>
    </row>
    <row r="32" spans="1:14" ht="11.1" customHeight="1">
      <c r="A32" s="444"/>
      <c r="B32" s="135">
        <v>2020</v>
      </c>
      <c r="C32" s="139">
        <v>45</v>
      </c>
      <c r="D32" s="139">
        <v>45</v>
      </c>
      <c r="E32" s="138"/>
      <c r="F32" s="138"/>
      <c r="G32" s="138"/>
      <c r="H32" s="138"/>
      <c r="I32" s="138"/>
      <c r="J32" s="139"/>
      <c r="K32" s="139"/>
      <c r="L32" s="139"/>
      <c r="M32" s="139"/>
      <c r="N32" s="139"/>
    </row>
    <row r="33" spans="1:14" ht="11.1" customHeight="1">
      <c r="A33" s="444" t="s">
        <v>173</v>
      </c>
      <c r="B33" s="135">
        <v>2018</v>
      </c>
      <c r="C33" s="138">
        <v>35</v>
      </c>
      <c r="D33" s="138">
        <v>35</v>
      </c>
      <c r="E33" s="138">
        <v>35</v>
      </c>
      <c r="F33" s="138">
        <v>35</v>
      </c>
      <c r="G33" s="138">
        <v>35</v>
      </c>
      <c r="H33" s="138">
        <v>35.625</v>
      </c>
      <c r="I33" s="139">
        <v>35.277777777777779</v>
      </c>
      <c r="J33" s="139">
        <v>33.611111111111114</v>
      </c>
      <c r="K33" s="139">
        <v>34.722222222222221</v>
      </c>
      <c r="L33" s="139">
        <v>34.75</v>
      </c>
      <c r="M33" s="139">
        <v>34.75</v>
      </c>
      <c r="N33" s="139">
        <v>35</v>
      </c>
    </row>
    <row r="34" spans="1:14" ht="11.1" customHeight="1">
      <c r="A34" s="444"/>
      <c r="B34" s="135">
        <v>2019</v>
      </c>
      <c r="C34" s="139">
        <v>34.444444444444443</v>
      </c>
      <c r="D34" s="138">
        <v>34.25</v>
      </c>
      <c r="E34" s="138">
        <v>34</v>
      </c>
      <c r="F34" s="138">
        <v>35</v>
      </c>
      <c r="G34" s="138">
        <v>34.5</v>
      </c>
      <c r="H34" s="138">
        <v>35.25</v>
      </c>
      <c r="I34" s="138">
        <v>34.75</v>
      </c>
      <c r="J34" s="139">
        <v>34.75</v>
      </c>
      <c r="K34" s="139">
        <v>37.5</v>
      </c>
      <c r="L34" s="139">
        <v>37.5</v>
      </c>
      <c r="M34" s="139">
        <v>40</v>
      </c>
      <c r="N34" s="139">
        <v>40</v>
      </c>
    </row>
    <row r="35" spans="1:14" ht="11.1" customHeight="1">
      <c r="A35" s="444"/>
      <c r="B35" s="135">
        <v>2020</v>
      </c>
      <c r="C35" s="139">
        <v>40</v>
      </c>
      <c r="D35" s="138">
        <v>40</v>
      </c>
      <c r="E35" s="138"/>
      <c r="F35" s="138"/>
      <c r="G35" s="138"/>
      <c r="H35" s="138"/>
      <c r="I35" s="138"/>
      <c r="J35" s="139"/>
      <c r="K35" s="139"/>
      <c r="L35" s="139"/>
      <c r="M35" s="139"/>
      <c r="N35" s="139"/>
    </row>
    <row r="36" spans="1:14" ht="11.1" customHeight="1">
      <c r="A36" s="444" t="s">
        <v>174</v>
      </c>
      <c r="B36" s="135">
        <v>2018</v>
      </c>
      <c r="C36" s="138">
        <v>56.875</v>
      </c>
      <c r="D36" s="138">
        <v>56.875</v>
      </c>
      <c r="E36" s="138">
        <v>56.875</v>
      </c>
      <c r="F36" s="138">
        <v>56.875</v>
      </c>
      <c r="G36" s="138">
        <v>56.875</v>
      </c>
      <c r="H36" s="138">
        <v>56.875</v>
      </c>
      <c r="I36" s="139">
        <v>54.375</v>
      </c>
      <c r="J36" s="139">
        <v>54.375</v>
      </c>
      <c r="K36" s="139">
        <v>55</v>
      </c>
      <c r="L36" s="139">
        <v>55</v>
      </c>
      <c r="M36" s="139">
        <v>55</v>
      </c>
      <c r="N36" s="139">
        <v>55</v>
      </c>
    </row>
    <row r="37" spans="1:14" ht="11.1" customHeight="1">
      <c r="A37" s="444"/>
      <c r="B37" s="135">
        <v>2019</v>
      </c>
      <c r="C37" s="139">
        <v>57.5</v>
      </c>
      <c r="D37" s="138">
        <v>55.625</v>
      </c>
      <c r="E37" s="138">
        <v>55.625</v>
      </c>
      <c r="F37" s="138">
        <v>58.75</v>
      </c>
      <c r="G37" s="138">
        <v>58.75</v>
      </c>
      <c r="H37" s="138">
        <v>57.5</v>
      </c>
      <c r="I37" s="138">
        <v>57.5</v>
      </c>
      <c r="J37" s="139">
        <v>57.5</v>
      </c>
      <c r="K37" s="139">
        <v>57.5</v>
      </c>
      <c r="L37" s="139">
        <v>57.5</v>
      </c>
      <c r="M37" s="139">
        <v>57.5</v>
      </c>
      <c r="N37" s="139">
        <v>57.5</v>
      </c>
    </row>
    <row r="38" spans="1:14" ht="11.1" customHeight="1">
      <c r="A38" s="444"/>
      <c r="B38" s="135">
        <v>2020</v>
      </c>
      <c r="C38" s="139">
        <v>57.5</v>
      </c>
      <c r="D38" s="139">
        <v>57.5</v>
      </c>
      <c r="E38" s="138"/>
      <c r="F38" s="138"/>
      <c r="G38" s="138"/>
      <c r="H38" s="138"/>
      <c r="I38" s="138"/>
      <c r="J38" s="139"/>
      <c r="K38" s="139"/>
      <c r="L38" s="139"/>
      <c r="M38" s="139"/>
      <c r="N38" s="139"/>
    </row>
    <row r="39" spans="1:14" ht="11.1" customHeight="1">
      <c r="A39" s="444" t="s">
        <v>175</v>
      </c>
      <c r="B39" s="135">
        <v>2018</v>
      </c>
      <c r="C39" s="138">
        <v>42.5</v>
      </c>
      <c r="D39" s="138">
        <v>42.5</v>
      </c>
      <c r="E39" s="138">
        <v>41.666666666666664</v>
      </c>
      <c r="F39" s="138">
        <v>42.5</v>
      </c>
      <c r="G39" s="138">
        <v>42.5</v>
      </c>
      <c r="H39" s="138">
        <v>42.5</v>
      </c>
      <c r="I39" s="139">
        <v>42.5</v>
      </c>
      <c r="J39" s="139">
        <v>42.5</v>
      </c>
      <c r="K39" s="139">
        <v>42.5</v>
      </c>
      <c r="L39" s="139">
        <v>43.333333333333336</v>
      </c>
      <c r="M39" s="139">
        <v>43.333333333333336</v>
      </c>
      <c r="N39" s="139">
        <v>44.166666666666664</v>
      </c>
    </row>
    <row r="40" spans="1:14" ht="11.1" customHeight="1">
      <c r="A40" s="444"/>
      <c r="B40" s="135">
        <v>2019</v>
      </c>
      <c r="C40" s="139">
        <v>43.333333333333336</v>
      </c>
      <c r="D40" s="138">
        <v>42.5</v>
      </c>
      <c r="E40" s="138">
        <v>43.333333333333336</v>
      </c>
      <c r="F40" s="138">
        <v>43.333333333333336</v>
      </c>
      <c r="G40" s="138">
        <v>42.5</v>
      </c>
      <c r="H40" s="138">
        <v>44.166666666666664</v>
      </c>
      <c r="I40" s="138">
        <v>43.333333333333336</v>
      </c>
      <c r="J40" s="138">
        <v>42.5</v>
      </c>
      <c r="K40" s="138">
        <v>43</v>
      </c>
      <c r="L40" s="138">
        <v>45</v>
      </c>
      <c r="M40" s="138">
        <v>45</v>
      </c>
      <c r="N40" s="138">
        <v>45</v>
      </c>
    </row>
    <row r="41" spans="1:14" ht="11.1" customHeight="1">
      <c r="A41" s="134"/>
      <c r="B41" s="135">
        <v>2020</v>
      </c>
      <c r="C41" s="139">
        <v>45</v>
      </c>
      <c r="D41" s="139">
        <v>45</v>
      </c>
      <c r="E41" s="138"/>
      <c r="F41" s="138"/>
      <c r="G41" s="138"/>
      <c r="H41" s="138"/>
      <c r="I41" s="138"/>
      <c r="J41" s="138"/>
      <c r="K41" s="138"/>
      <c r="L41" s="138"/>
      <c r="M41" s="138"/>
      <c r="N41" s="138"/>
    </row>
    <row r="42" spans="1:14" ht="9.75" customHeight="1">
      <c r="A42" s="199" t="s">
        <v>196</v>
      </c>
      <c r="B42" s="140"/>
      <c r="C42" s="140"/>
      <c r="D42" s="140"/>
      <c r="E42" s="140"/>
      <c r="F42" s="140"/>
      <c r="G42" s="140"/>
      <c r="H42" s="141"/>
      <c r="I42" s="141"/>
      <c r="J42" s="141"/>
      <c r="K42" s="141"/>
      <c r="L42" s="141"/>
      <c r="M42" s="141"/>
      <c r="N42" s="141"/>
    </row>
    <row r="43" spans="1:14" ht="9.75" customHeight="1">
      <c r="A43" s="651" t="s">
        <v>227</v>
      </c>
      <c r="B43" s="651"/>
      <c r="C43" s="651"/>
      <c r="D43" s="651"/>
      <c r="E43" s="651"/>
      <c r="F43" s="651"/>
      <c r="G43" s="651"/>
      <c r="H43" s="40"/>
      <c r="I43" s="40"/>
      <c r="J43" s="40"/>
      <c r="K43" s="40"/>
      <c r="L43" s="40"/>
      <c r="M43" s="40"/>
      <c r="N43" s="40"/>
    </row>
    <row r="44" spans="1:14" ht="13.5">
      <c r="A44" s="62"/>
      <c r="B44" s="62"/>
      <c r="C44" s="62"/>
      <c r="D44" s="62"/>
      <c r="E44" s="62"/>
      <c r="F44" s="62"/>
      <c r="G44" s="62"/>
    </row>
  </sheetData>
  <mergeCells count="3">
    <mergeCell ref="A1:N1"/>
    <mergeCell ref="A2:N2"/>
    <mergeCell ref="A43:G43"/>
  </mergeCells>
  <phoneticPr fontId="19" type="noConversion"/>
  <pageMargins left="0.59" right="0.59" top="0.59" bottom="0.59" header="0.59" footer="0.59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published="0"/>
  <dimension ref="A1:I78"/>
  <sheetViews>
    <sheetView topLeftCell="A40" zoomScale="85" zoomScaleNormal="85" workbookViewId="0">
      <selection activeCell="A69" sqref="A69"/>
    </sheetView>
  </sheetViews>
  <sheetFormatPr baseColWidth="10" defaultRowHeight="12.75"/>
  <cols>
    <col min="1" max="1" width="16.7109375" customWidth="1"/>
    <col min="2" max="4" width="11.42578125" customWidth="1"/>
    <col min="6" max="6" width="24.85546875" bestFit="1" customWidth="1"/>
  </cols>
  <sheetData>
    <row r="1" spans="1:9" ht="13.5">
      <c r="A1" s="41" t="s">
        <v>565</v>
      </c>
      <c r="B1" s="62"/>
      <c r="C1" s="62"/>
      <c r="D1" s="604"/>
      <c r="E1" s="62"/>
      <c r="F1" s="62"/>
      <c r="G1" s="62"/>
      <c r="H1" s="31"/>
      <c r="I1" s="31"/>
    </row>
    <row r="2" spans="1:9" ht="13.5">
      <c r="A2" s="4" t="s">
        <v>47</v>
      </c>
      <c r="B2" s="62"/>
      <c r="C2" s="62"/>
      <c r="D2" s="62"/>
      <c r="E2" s="62"/>
      <c r="F2" s="62"/>
      <c r="G2" s="62"/>
      <c r="H2" s="31"/>
      <c r="I2" s="31"/>
    </row>
    <row r="3" spans="1:9">
      <c r="A3" s="31"/>
      <c r="B3" s="31"/>
      <c r="C3" s="31"/>
      <c r="D3" s="31"/>
      <c r="E3" s="31"/>
      <c r="F3" s="31"/>
      <c r="G3" s="31"/>
      <c r="H3" s="31"/>
      <c r="I3" s="31"/>
    </row>
    <row r="4" spans="1:9" ht="15" customHeight="1">
      <c r="A4" s="634" t="s">
        <v>60</v>
      </c>
      <c r="B4" s="636" t="s">
        <v>550</v>
      </c>
      <c r="C4" s="637"/>
      <c r="D4" s="638"/>
      <c r="E4" s="31"/>
      <c r="F4" s="652" t="s">
        <v>380</v>
      </c>
      <c r="G4" s="636" t="s">
        <v>550</v>
      </c>
      <c r="H4" s="637"/>
      <c r="I4" s="638"/>
    </row>
    <row r="5" spans="1:9">
      <c r="A5" s="635"/>
      <c r="B5" s="18">
        <v>2019</v>
      </c>
      <c r="C5" s="18">
        <v>2020</v>
      </c>
      <c r="D5" s="18" t="s">
        <v>141</v>
      </c>
      <c r="E5" s="31"/>
      <c r="F5" s="653"/>
      <c r="G5" s="18">
        <v>2019</v>
      </c>
      <c r="H5" s="18">
        <v>2020</v>
      </c>
      <c r="I5" s="18" t="s">
        <v>141</v>
      </c>
    </row>
    <row r="6" spans="1:9">
      <c r="A6" s="31"/>
      <c r="B6" s="31"/>
      <c r="C6" s="31"/>
      <c r="D6" s="31"/>
      <c r="E6" s="31"/>
      <c r="F6" s="31"/>
      <c r="G6" s="31"/>
      <c r="H6" s="31"/>
      <c r="I6" s="31"/>
    </row>
    <row r="7" spans="1:9" ht="13.5">
      <c r="A7" s="100" t="s">
        <v>184</v>
      </c>
      <c r="B7" s="89"/>
      <c r="C7" s="89"/>
      <c r="D7" s="142"/>
      <c r="E7" s="100"/>
      <c r="F7" s="100" t="s">
        <v>294</v>
      </c>
      <c r="G7" s="224"/>
      <c r="H7" s="224"/>
      <c r="I7" s="143"/>
    </row>
    <row r="8" spans="1:9" ht="13.5">
      <c r="A8" s="218" t="s">
        <v>185</v>
      </c>
      <c r="B8" s="224">
        <v>55</v>
      </c>
      <c r="C8" s="224">
        <v>55</v>
      </c>
      <c r="D8" s="243">
        <f t="shared" ref="D8:D14" si="0">((C8/B8)-    1)*100</f>
        <v>0</v>
      </c>
      <c r="E8" s="218"/>
      <c r="F8" s="218" t="s">
        <v>295</v>
      </c>
      <c r="G8" s="559">
        <v>37.5</v>
      </c>
      <c r="H8" s="224">
        <v>37.5</v>
      </c>
      <c r="I8" s="244">
        <f>((H8/G8)-    1)*100</f>
        <v>0</v>
      </c>
    </row>
    <row r="9" spans="1:9" ht="13.5">
      <c r="A9" s="218" t="s">
        <v>334</v>
      </c>
      <c r="B9" s="224">
        <v>32.5</v>
      </c>
      <c r="C9" s="224">
        <v>32.5</v>
      </c>
      <c r="D9" s="243">
        <f t="shared" si="0"/>
        <v>0</v>
      </c>
      <c r="E9" s="218"/>
      <c r="F9" s="218" t="s">
        <v>296</v>
      </c>
      <c r="G9" s="560">
        <v>32.5</v>
      </c>
      <c r="H9" s="224">
        <v>27.5</v>
      </c>
      <c r="I9" s="244">
        <f>((H9/G9)-    1)*100</f>
        <v>-15.384615384615385</v>
      </c>
    </row>
    <row r="10" spans="1:9" ht="13.5">
      <c r="A10" s="218" t="s">
        <v>420</v>
      </c>
      <c r="B10" s="224">
        <v>35</v>
      </c>
      <c r="C10" s="224">
        <v>35</v>
      </c>
      <c r="D10" s="243">
        <f t="shared" si="0"/>
        <v>0</v>
      </c>
      <c r="E10" s="218"/>
      <c r="F10" s="218" t="s">
        <v>425</v>
      </c>
      <c r="G10" s="560">
        <v>45</v>
      </c>
      <c r="H10" s="217">
        <v>45</v>
      </c>
      <c r="I10" s="244">
        <f>((H10/G10)-    1)*100</f>
        <v>0</v>
      </c>
    </row>
    <row r="11" spans="1:9" ht="13.5">
      <c r="A11" s="218" t="s">
        <v>335</v>
      </c>
      <c r="B11" s="224">
        <v>47.5</v>
      </c>
      <c r="C11" s="224">
        <v>37.5</v>
      </c>
      <c r="D11" s="243">
        <f t="shared" si="0"/>
        <v>-21.052631578947366</v>
      </c>
      <c r="E11" s="218"/>
      <c r="F11" s="218" t="s">
        <v>255</v>
      </c>
      <c r="G11" s="560">
        <v>40</v>
      </c>
      <c r="H11" s="217">
        <v>40</v>
      </c>
      <c r="I11" s="244">
        <f>((H11/G11)-    1)*100</f>
        <v>0</v>
      </c>
    </row>
    <row r="12" spans="1:9" ht="13.5">
      <c r="A12" s="218" t="s">
        <v>336</v>
      </c>
      <c r="B12" s="224">
        <v>32.5</v>
      </c>
      <c r="C12" s="224">
        <v>37.5</v>
      </c>
      <c r="D12" s="243">
        <f t="shared" si="0"/>
        <v>15.384615384615374</v>
      </c>
      <c r="E12" s="218"/>
      <c r="F12" s="218" t="s">
        <v>297</v>
      </c>
      <c r="G12" s="560">
        <v>35</v>
      </c>
      <c r="H12" s="217">
        <v>37.5</v>
      </c>
      <c r="I12" s="244">
        <f>((H12/G12)-    1)*100</f>
        <v>7.1428571428571397</v>
      </c>
    </row>
    <row r="13" spans="1:9" ht="13.5">
      <c r="A13" s="218" t="s">
        <v>130</v>
      </c>
      <c r="B13" s="224">
        <v>37.5</v>
      </c>
      <c r="C13" s="224">
        <v>35</v>
      </c>
      <c r="D13" s="243">
        <f t="shared" si="0"/>
        <v>-6.6666666666666652</v>
      </c>
      <c r="E13" s="218"/>
      <c r="F13" s="100" t="s">
        <v>298</v>
      </c>
      <c r="G13" s="561"/>
      <c r="H13" s="224"/>
      <c r="I13" s="124"/>
    </row>
    <row r="14" spans="1:9" ht="13.5">
      <c r="A14" s="218" t="s">
        <v>186</v>
      </c>
      <c r="B14" s="224">
        <v>40</v>
      </c>
      <c r="C14" s="224">
        <v>42.5</v>
      </c>
      <c r="D14" s="243">
        <f t="shared" si="0"/>
        <v>6.25</v>
      </c>
      <c r="E14" s="218"/>
      <c r="F14" s="218" t="s">
        <v>299</v>
      </c>
      <c r="G14" s="561">
        <v>40</v>
      </c>
      <c r="H14" s="543">
        <v>40</v>
      </c>
      <c r="I14" s="244">
        <f t="shared" ref="I14:I24" si="1">((H14/G14)-    1)*100</f>
        <v>0</v>
      </c>
    </row>
    <row r="15" spans="1:9" ht="13.5">
      <c r="A15" s="100" t="s">
        <v>346</v>
      </c>
      <c r="B15" s="224"/>
      <c r="C15" s="224"/>
      <c r="D15" s="243"/>
      <c r="E15" s="218"/>
      <c r="F15" s="218" t="s">
        <v>300</v>
      </c>
      <c r="G15" s="561">
        <v>47.5</v>
      </c>
      <c r="H15" s="543">
        <v>47.5</v>
      </c>
      <c r="I15" s="244">
        <f t="shared" si="1"/>
        <v>0</v>
      </c>
    </row>
    <row r="16" spans="1:9" ht="13.5">
      <c r="A16" s="218" t="s">
        <v>347</v>
      </c>
      <c r="B16" s="224">
        <v>45</v>
      </c>
      <c r="C16" s="224">
        <v>57.5</v>
      </c>
      <c r="D16" s="243">
        <f>((C16/B16)-    1)*100</f>
        <v>27.777777777777768</v>
      </c>
      <c r="E16" s="218"/>
      <c r="F16" s="218" t="s">
        <v>301</v>
      </c>
      <c r="G16" s="561">
        <v>37.5</v>
      </c>
      <c r="H16" s="543">
        <v>37.5</v>
      </c>
      <c r="I16" s="244">
        <f t="shared" si="1"/>
        <v>0</v>
      </c>
    </row>
    <row r="17" spans="1:9" ht="13.5">
      <c r="A17" s="218" t="s">
        <v>348</v>
      </c>
      <c r="B17" s="224">
        <v>44.166666666666664</v>
      </c>
      <c r="C17" s="545">
        <v>52.5</v>
      </c>
      <c r="D17" s="243">
        <f>((C17/B17)-    1)*100</f>
        <v>18.867924528301884</v>
      </c>
      <c r="E17" s="218"/>
      <c r="F17" s="218" t="s">
        <v>488</v>
      </c>
      <c r="G17" s="561">
        <v>32.5</v>
      </c>
      <c r="H17" s="543">
        <v>32.5</v>
      </c>
      <c r="I17" s="244">
        <f t="shared" si="1"/>
        <v>0</v>
      </c>
    </row>
    <row r="18" spans="1:9" ht="13.5">
      <c r="A18" s="218" t="s">
        <v>350</v>
      </c>
      <c r="B18" s="224">
        <v>38</v>
      </c>
      <c r="C18" s="545">
        <v>48</v>
      </c>
      <c r="D18" s="243">
        <f>((C18/B18)-    1)*100</f>
        <v>26.315789473684205</v>
      </c>
      <c r="E18" s="100"/>
      <c r="F18" s="218" t="s">
        <v>302</v>
      </c>
      <c r="G18" s="561">
        <v>35</v>
      </c>
      <c r="H18" s="543">
        <v>37.5</v>
      </c>
      <c r="I18" s="244">
        <f t="shared" si="1"/>
        <v>7.1428571428571397</v>
      </c>
    </row>
    <row r="19" spans="1:9" ht="13.5">
      <c r="A19" s="218" t="s">
        <v>349</v>
      </c>
      <c r="B19" s="224">
        <v>37.5</v>
      </c>
      <c r="C19" s="224">
        <v>60</v>
      </c>
      <c r="D19" s="243">
        <f>((C19/B19)-    1)*100</f>
        <v>60.000000000000007</v>
      </c>
      <c r="E19" s="218"/>
      <c r="F19" s="218" t="s">
        <v>303</v>
      </c>
      <c r="G19" s="561">
        <v>35</v>
      </c>
      <c r="H19" s="543">
        <v>35</v>
      </c>
      <c r="I19" s="244">
        <f t="shared" si="1"/>
        <v>0</v>
      </c>
    </row>
    <row r="20" spans="1:9" ht="13.5">
      <c r="A20" s="218" t="s">
        <v>351</v>
      </c>
      <c r="B20" s="224">
        <v>42.5</v>
      </c>
      <c r="C20" s="224">
        <v>41</v>
      </c>
      <c r="D20" s="243">
        <f>((C20/B20)-    1)*100</f>
        <v>-3.5294117647058809</v>
      </c>
      <c r="E20" s="218"/>
      <c r="F20" s="218" t="s">
        <v>256</v>
      </c>
      <c r="G20" s="561">
        <v>47.5</v>
      </c>
      <c r="H20" s="543">
        <v>47.5</v>
      </c>
      <c r="I20" s="244">
        <f t="shared" si="1"/>
        <v>0</v>
      </c>
    </row>
    <row r="21" spans="1:9" ht="13.5">
      <c r="A21" s="100" t="s">
        <v>353</v>
      </c>
      <c r="B21" s="224"/>
      <c r="C21" s="224"/>
      <c r="D21" s="243"/>
      <c r="E21" s="218"/>
      <c r="F21" s="218" t="s">
        <v>273</v>
      </c>
      <c r="G21" s="561">
        <v>37.5</v>
      </c>
      <c r="H21" s="543">
        <v>37.5</v>
      </c>
      <c r="I21" s="244">
        <f t="shared" si="1"/>
        <v>0</v>
      </c>
    </row>
    <row r="22" spans="1:9" ht="13.5">
      <c r="A22" s="218" t="s">
        <v>83</v>
      </c>
      <c r="B22" s="541">
        <v>80</v>
      </c>
      <c r="C22" s="548">
        <v>75</v>
      </c>
      <c r="D22" s="243">
        <f t="shared" ref="D22:D29" si="2">((C22/B22)-    1)*100</f>
        <v>-6.25</v>
      </c>
      <c r="E22" s="218"/>
      <c r="F22" s="218" t="s">
        <v>275</v>
      </c>
      <c r="G22" s="561">
        <v>37.5</v>
      </c>
      <c r="H22" s="224">
        <v>37.5</v>
      </c>
      <c r="I22" s="244">
        <f t="shared" si="1"/>
        <v>0</v>
      </c>
    </row>
    <row r="23" spans="1:9" ht="13.5">
      <c r="A23" s="218" t="s">
        <v>354</v>
      </c>
      <c r="B23" s="542">
        <v>65</v>
      </c>
      <c r="C23" s="548">
        <f t="shared" ref="C23" si="3">AVERAGE(A23:B23)</f>
        <v>65</v>
      </c>
      <c r="D23" s="243">
        <f t="shared" si="2"/>
        <v>0</v>
      </c>
      <c r="E23" s="218"/>
      <c r="F23" s="218" t="s">
        <v>274</v>
      </c>
      <c r="G23" s="561">
        <v>37.5</v>
      </c>
      <c r="H23" s="224">
        <v>37.5</v>
      </c>
      <c r="I23" s="244">
        <f t="shared" si="1"/>
        <v>0</v>
      </c>
    </row>
    <row r="24" spans="1:9" ht="13.5">
      <c r="A24" s="218" t="s">
        <v>355</v>
      </c>
      <c r="B24" s="541">
        <v>50</v>
      </c>
      <c r="C24" s="548">
        <v>49</v>
      </c>
      <c r="D24" s="243">
        <f t="shared" si="2"/>
        <v>-2.0000000000000018</v>
      </c>
      <c r="E24" s="218"/>
      <c r="F24" s="218" t="s">
        <v>276</v>
      </c>
      <c r="G24" s="561">
        <v>47.5</v>
      </c>
      <c r="H24" s="224">
        <v>52.5</v>
      </c>
      <c r="I24" s="244">
        <f t="shared" si="1"/>
        <v>10.526315789473696</v>
      </c>
    </row>
    <row r="25" spans="1:9" ht="13.5">
      <c r="A25" s="218" t="s">
        <v>356</v>
      </c>
      <c r="B25" s="542">
        <v>52.5</v>
      </c>
      <c r="C25" s="548">
        <f t="shared" ref="C25" si="4">AVERAGE(A25:B25)</f>
        <v>52.5</v>
      </c>
      <c r="D25" s="243">
        <f t="shared" si="2"/>
        <v>0</v>
      </c>
      <c r="E25" s="218"/>
      <c r="F25" s="100" t="s">
        <v>416</v>
      </c>
      <c r="G25" s="429"/>
      <c r="H25" s="224"/>
      <c r="I25" s="124"/>
    </row>
    <row r="26" spans="1:9" ht="13.5">
      <c r="A26" s="218" t="s">
        <v>357</v>
      </c>
      <c r="B26" s="541">
        <v>52.5</v>
      </c>
      <c r="C26" s="548">
        <v>45.5</v>
      </c>
      <c r="D26" s="243">
        <f t="shared" si="2"/>
        <v>-13.33333333333333</v>
      </c>
      <c r="E26" s="218"/>
      <c r="F26" s="218" t="s">
        <v>279</v>
      </c>
      <c r="G26" s="561">
        <v>37.5</v>
      </c>
      <c r="H26" s="224">
        <v>45</v>
      </c>
      <c r="I26" s="244">
        <f>((H26/G26)-    1)*100</f>
        <v>19.999999999999996</v>
      </c>
    </row>
    <row r="27" spans="1:9" ht="13.5">
      <c r="A27" s="218" t="s">
        <v>358</v>
      </c>
      <c r="B27" s="542">
        <v>60</v>
      </c>
      <c r="C27" s="548">
        <f t="shared" ref="C27" si="5">AVERAGE(A27:B27)</f>
        <v>60</v>
      </c>
      <c r="D27" s="243">
        <f t="shared" si="2"/>
        <v>0</v>
      </c>
      <c r="E27" s="285"/>
      <c r="F27" s="218" t="s">
        <v>278</v>
      </c>
      <c r="G27" s="561">
        <v>32.5</v>
      </c>
      <c r="H27" s="224">
        <v>32.5</v>
      </c>
      <c r="I27" s="244">
        <f>((H27/G27)-    1)*100</f>
        <v>0</v>
      </c>
    </row>
    <row r="28" spans="1:9" ht="13.5">
      <c r="A28" s="218" t="s">
        <v>359</v>
      </c>
      <c r="B28" s="542">
        <v>65</v>
      </c>
      <c r="C28" s="548">
        <v>60</v>
      </c>
      <c r="D28" s="243">
        <f t="shared" si="2"/>
        <v>-7.6923076923076872</v>
      </c>
      <c r="E28" s="218"/>
      <c r="F28" s="218" t="s">
        <v>280</v>
      </c>
      <c r="G28" s="561">
        <v>32.5</v>
      </c>
      <c r="H28" s="224">
        <v>32.5</v>
      </c>
      <c r="I28" s="244">
        <f t="shared" ref="I28:I37" si="6">((H28/G28)-    1)*100</f>
        <v>0</v>
      </c>
    </row>
    <row r="29" spans="1:9" ht="13.5">
      <c r="A29" s="218" t="s">
        <v>132</v>
      </c>
      <c r="B29" s="542">
        <v>37.5</v>
      </c>
      <c r="C29" s="548">
        <v>50</v>
      </c>
      <c r="D29" s="243">
        <f t="shared" si="2"/>
        <v>33.333333333333329</v>
      </c>
      <c r="E29" s="218"/>
      <c r="F29" s="218" t="s">
        <v>281</v>
      </c>
      <c r="G29" s="561">
        <v>32.5</v>
      </c>
      <c r="H29" s="224">
        <v>32.5</v>
      </c>
      <c r="I29" s="244">
        <f t="shared" si="6"/>
        <v>0</v>
      </c>
    </row>
    <row r="30" spans="1:9" ht="13.5">
      <c r="A30" s="100" t="s">
        <v>360</v>
      </c>
      <c r="B30" s="224"/>
      <c r="C30" s="544"/>
      <c r="D30" s="243"/>
      <c r="E30" s="218"/>
      <c r="F30" s="218" t="s">
        <v>37</v>
      </c>
      <c r="G30" s="561">
        <v>37.5</v>
      </c>
      <c r="H30" s="224">
        <v>37.5</v>
      </c>
      <c r="I30" s="244">
        <f t="shared" si="6"/>
        <v>0</v>
      </c>
    </row>
    <row r="31" spans="1:9" ht="13.5">
      <c r="A31" s="407" t="s">
        <v>362</v>
      </c>
      <c r="B31" s="542">
        <v>40</v>
      </c>
      <c r="C31" s="546">
        <v>32.5</v>
      </c>
      <c r="D31" s="243">
        <f t="shared" ref="D31:D41" si="7">((C31/B31)-    1)*100</f>
        <v>-18.75</v>
      </c>
      <c r="E31" s="218"/>
      <c r="F31" s="218" t="s">
        <v>282</v>
      </c>
      <c r="G31" s="561">
        <v>35</v>
      </c>
      <c r="H31" s="224">
        <v>37.5</v>
      </c>
      <c r="I31" s="244">
        <f t="shared" si="6"/>
        <v>7.1428571428571397</v>
      </c>
    </row>
    <row r="32" spans="1:9" ht="13.5">
      <c r="A32" s="218" t="s">
        <v>361</v>
      </c>
      <c r="B32" s="542">
        <v>35</v>
      </c>
      <c r="C32" s="546">
        <v>42.5</v>
      </c>
      <c r="D32" s="243">
        <f t="shared" si="7"/>
        <v>21.42857142857142</v>
      </c>
      <c r="E32" s="218"/>
      <c r="F32" s="218" t="s">
        <v>283</v>
      </c>
      <c r="G32" s="561">
        <v>32.5</v>
      </c>
      <c r="H32" s="224">
        <v>32.5</v>
      </c>
      <c r="I32" s="244">
        <f t="shared" si="6"/>
        <v>0</v>
      </c>
    </row>
    <row r="33" spans="1:9" ht="13.5">
      <c r="A33" s="218" t="s">
        <v>26</v>
      </c>
      <c r="B33" s="542">
        <v>45</v>
      </c>
      <c r="C33" s="546">
        <v>50</v>
      </c>
      <c r="D33" s="243">
        <f t="shared" si="7"/>
        <v>11.111111111111116</v>
      </c>
      <c r="E33" s="218"/>
      <c r="F33" s="218" t="s">
        <v>284</v>
      </c>
      <c r="G33" s="561">
        <v>37.5</v>
      </c>
      <c r="H33" s="224">
        <v>35</v>
      </c>
      <c r="I33" s="244">
        <f t="shared" si="6"/>
        <v>-6.6666666666666652</v>
      </c>
    </row>
    <row r="34" spans="1:9" ht="13.5">
      <c r="A34" s="218" t="s">
        <v>363</v>
      </c>
      <c r="B34" s="542">
        <v>42.5</v>
      </c>
      <c r="C34" s="546">
        <v>47.5</v>
      </c>
      <c r="D34" s="243">
        <f t="shared" si="7"/>
        <v>11.764705882352944</v>
      </c>
      <c r="E34" s="218"/>
      <c r="F34" s="218" t="s">
        <v>173</v>
      </c>
      <c r="G34" s="562">
        <v>40</v>
      </c>
      <c r="H34" s="217">
        <v>42.5</v>
      </c>
      <c r="I34" s="244">
        <f t="shared" si="6"/>
        <v>6.25</v>
      </c>
    </row>
    <row r="35" spans="1:9" ht="13.5">
      <c r="A35" s="218" t="s">
        <v>364</v>
      </c>
      <c r="B35" s="542">
        <v>41.25</v>
      </c>
      <c r="C35" s="546">
        <v>45</v>
      </c>
      <c r="D35" s="243">
        <f t="shared" si="7"/>
        <v>9.0909090909090828</v>
      </c>
      <c r="E35" s="218"/>
      <c r="F35" s="218" t="s">
        <v>489</v>
      </c>
      <c r="G35" s="562">
        <v>35</v>
      </c>
      <c r="H35" s="217">
        <v>35</v>
      </c>
      <c r="I35" s="244">
        <f t="shared" si="6"/>
        <v>0</v>
      </c>
    </row>
    <row r="36" spans="1:9" ht="13.5">
      <c r="A36" s="218" t="s">
        <v>365</v>
      </c>
      <c r="B36" s="543">
        <v>52.5</v>
      </c>
      <c r="C36" s="546">
        <v>42.5</v>
      </c>
      <c r="D36" s="243">
        <f t="shared" si="7"/>
        <v>-19.047619047619047</v>
      </c>
      <c r="E36" s="218"/>
      <c r="F36" s="100" t="s">
        <v>286</v>
      </c>
      <c r="G36" s="561"/>
      <c r="H36" s="224"/>
      <c r="I36" s="124"/>
    </row>
    <row r="37" spans="1:9" ht="13.5">
      <c r="A37" s="218" t="s">
        <v>459</v>
      </c>
      <c r="B37" s="543">
        <v>47.5</v>
      </c>
      <c r="C37" s="546">
        <v>47.5</v>
      </c>
      <c r="D37" s="243">
        <f t="shared" si="7"/>
        <v>0</v>
      </c>
      <c r="E37" s="218"/>
      <c r="F37" s="218" t="s">
        <v>287</v>
      </c>
      <c r="G37" s="561">
        <v>50</v>
      </c>
      <c r="H37" s="224">
        <v>50</v>
      </c>
      <c r="I37" s="244">
        <f t="shared" si="6"/>
        <v>0</v>
      </c>
    </row>
    <row r="38" spans="1:9" ht="13.5">
      <c r="A38" s="218" t="s">
        <v>460</v>
      </c>
      <c r="B38" s="543">
        <v>52.5</v>
      </c>
      <c r="C38" s="546">
        <v>57.5</v>
      </c>
      <c r="D38" s="243">
        <f t="shared" si="7"/>
        <v>9.5238095238095344</v>
      </c>
      <c r="E38" s="218"/>
      <c r="F38" s="218" t="s">
        <v>288</v>
      </c>
      <c r="G38" s="561">
        <v>52.5</v>
      </c>
      <c r="H38" s="224">
        <v>60</v>
      </c>
      <c r="I38" s="244">
        <f>((H38/G38)-    1)*100</f>
        <v>14.285714285714279</v>
      </c>
    </row>
    <row r="39" spans="1:9" ht="13.5">
      <c r="A39" s="218" t="s">
        <v>368</v>
      </c>
      <c r="B39" s="543">
        <v>40</v>
      </c>
      <c r="C39" s="546">
        <v>42.5</v>
      </c>
      <c r="D39" s="243">
        <f t="shared" si="7"/>
        <v>6.25</v>
      </c>
      <c r="E39" s="218"/>
      <c r="F39" s="218" t="s">
        <v>174</v>
      </c>
      <c r="G39" s="561">
        <v>65</v>
      </c>
      <c r="H39" s="224">
        <v>65</v>
      </c>
      <c r="I39" s="244">
        <f>((H39/G39)-    1)*100</f>
        <v>0</v>
      </c>
    </row>
    <row r="40" spans="1:9" ht="13.5">
      <c r="A40" s="218" t="s">
        <v>369</v>
      </c>
      <c r="B40" s="543">
        <v>35</v>
      </c>
      <c r="C40" s="546">
        <v>37.5</v>
      </c>
      <c r="D40" s="243">
        <f t="shared" si="7"/>
        <v>7.1428571428571397</v>
      </c>
      <c r="E40" s="218"/>
      <c r="F40" s="218" t="s">
        <v>289</v>
      </c>
      <c r="G40" s="561">
        <v>55</v>
      </c>
      <c r="H40" s="224">
        <v>57.5</v>
      </c>
      <c r="I40" s="244">
        <f>((H40/G40)-    1)*100</f>
        <v>4.5454545454545414</v>
      </c>
    </row>
    <row r="41" spans="1:9" ht="13.5">
      <c r="A41" s="218" t="s">
        <v>461</v>
      </c>
      <c r="B41" s="543">
        <v>37.5</v>
      </c>
      <c r="C41" s="546">
        <v>45</v>
      </c>
      <c r="D41" s="243">
        <f t="shared" si="7"/>
        <v>19.999999999999996</v>
      </c>
      <c r="E41" s="218"/>
      <c r="F41" s="100" t="s">
        <v>290</v>
      </c>
      <c r="G41" s="561"/>
      <c r="H41" s="224"/>
      <c r="I41" s="143"/>
    </row>
    <row r="42" spans="1:9" ht="13.5">
      <c r="A42" s="100" t="s">
        <v>94</v>
      </c>
      <c r="B42" s="224"/>
      <c r="C42" s="547"/>
      <c r="D42" s="124"/>
      <c r="E42" s="218"/>
      <c r="F42" s="218" t="s">
        <v>134</v>
      </c>
      <c r="G42" s="561">
        <v>45</v>
      </c>
      <c r="H42" s="224">
        <v>45</v>
      </c>
      <c r="I42" s="244">
        <f>((H42/G42)-    1)*100</f>
        <v>0</v>
      </c>
    </row>
    <row r="43" spans="1:9" ht="13.5">
      <c r="A43" s="218" t="s">
        <v>61</v>
      </c>
      <c r="B43" s="224">
        <v>32.5</v>
      </c>
      <c r="C43" s="224">
        <v>32.5</v>
      </c>
      <c r="D43" s="124">
        <f t="shared" ref="D43:D53" si="8">((C43/B43)-    1)*100</f>
        <v>0</v>
      </c>
      <c r="E43" s="100"/>
      <c r="F43" s="218" t="s">
        <v>175</v>
      </c>
      <c r="G43" s="561">
        <v>45</v>
      </c>
      <c r="H43" s="224">
        <v>45</v>
      </c>
      <c r="I43" s="244">
        <f>((H43/G43)-    1)*100</f>
        <v>0</v>
      </c>
    </row>
    <row r="44" spans="1:9" ht="13.5">
      <c r="A44" s="218" t="s">
        <v>62</v>
      </c>
      <c r="B44" s="224">
        <v>32.5</v>
      </c>
      <c r="C44" s="224">
        <v>32.5</v>
      </c>
      <c r="D44" s="124">
        <f t="shared" si="8"/>
        <v>0</v>
      </c>
      <c r="E44" s="218"/>
      <c r="F44" s="218" t="s">
        <v>135</v>
      </c>
      <c r="G44" s="561">
        <v>37.5</v>
      </c>
      <c r="H44" s="224">
        <v>40</v>
      </c>
      <c r="I44" s="244">
        <f>((H44/G44)-    1)*100</f>
        <v>6.6666666666666652</v>
      </c>
    </row>
    <row r="45" spans="1:9" ht="13.5">
      <c r="A45" s="218" t="s">
        <v>63</v>
      </c>
      <c r="B45" s="224">
        <v>22.5</v>
      </c>
      <c r="C45" s="224">
        <v>32.5</v>
      </c>
      <c r="D45" s="124">
        <f t="shared" si="8"/>
        <v>44.444444444444443</v>
      </c>
      <c r="E45" s="218"/>
      <c r="F45" s="141" t="s">
        <v>196</v>
      </c>
      <c r="G45" s="140"/>
      <c r="H45" s="140"/>
      <c r="I45" s="140"/>
    </row>
    <row r="46" spans="1:9" ht="13.5">
      <c r="A46" s="218" t="s">
        <v>485</v>
      </c>
      <c r="B46" s="224">
        <v>30</v>
      </c>
      <c r="C46" s="224">
        <v>32.5</v>
      </c>
      <c r="D46" s="124">
        <f t="shared" si="8"/>
        <v>8.333333333333325</v>
      </c>
      <c r="E46" s="218"/>
      <c r="F46" s="651" t="s">
        <v>227</v>
      </c>
      <c r="G46" s="651"/>
      <c r="H46" s="651"/>
      <c r="I46" s="651"/>
    </row>
    <row r="47" spans="1:9" ht="13.5">
      <c r="A47" s="218" t="s">
        <v>110</v>
      </c>
      <c r="B47" s="224">
        <v>35</v>
      </c>
      <c r="C47" s="224">
        <v>35</v>
      </c>
      <c r="D47" s="124">
        <f t="shared" si="8"/>
        <v>0</v>
      </c>
      <c r="E47" s="218"/>
      <c r="F47" s="218"/>
      <c r="G47" s="563"/>
      <c r="H47" s="217"/>
      <c r="I47" s="244"/>
    </row>
    <row r="48" spans="1:9" ht="13.5">
      <c r="A48" s="218" t="s">
        <v>222</v>
      </c>
      <c r="B48" s="224">
        <v>32.5</v>
      </c>
      <c r="C48" s="224">
        <v>32.5</v>
      </c>
      <c r="D48" s="124">
        <f t="shared" si="8"/>
        <v>0</v>
      </c>
      <c r="E48" s="218"/>
      <c r="F48" s="655"/>
      <c r="G48" s="656"/>
      <c r="H48" s="656"/>
      <c r="I48" s="440"/>
    </row>
    <row r="49" spans="1:9" ht="13.5">
      <c r="A49" s="218" t="s">
        <v>223</v>
      </c>
      <c r="B49" s="224">
        <v>37.5</v>
      </c>
      <c r="C49" s="224">
        <v>37.5</v>
      </c>
      <c r="D49" s="124">
        <f t="shared" si="8"/>
        <v>0</v>
      </c>
      <c r="E49" s="218"/>
      <c r="F49" s="655"/>
      <c r="G49" s="440"/>
      <c r="H49" s="440"/>
      <c r="I49" s="440"/>
    </row>
    <row r="50" spans="1:9" ht="13.5">
      <c r="A50" s="218" t="s">
        <v>257</v>
      </c>
      <c r="B50" s="224">
        <v>32.5</v>
      </c>
      <c r="C50" s="224">
        <v>32.5</v>
      </c>
      <c r="D50" s="124">
        <f t="shared" si="8"/>
        <v>0</v>
      </c>
      <c r="E50" s="549"/>
      <c r="F50" s="550"/>
      <c r="G50" s="551"/>
      <c r="H50" s="551"/>
      <c r="I50" s="551"/>
    </row>
    <row r="51" spans="1:9" ht="13.5">
      <c r="A51" s="218" t="s">
        <v>224</v>
      </c>
      <c r="B51" s="224">
        <v>30</v>
      </c>
      <c r="C51" s="224">
        <v>30</v>
      </c>
      <c r="D51" s="124">
        <f t="shared" si="8"/>
        <v>0</v>
      </c>
      <c r="E51" s="549"/>
      <c r="F51" s="550"/>
      <c r="G51" s="551"/>
      <c r="H51" s="551"/>
      <c r="I51" s="551"/>
    </row>
    <row r="52" spans="1:9" ht="13.5">
      <c r="A52" s="218" t="s">
        <v>225</v>
      </c>
      <c r="B52" s="224">
        <v>55.2</v>
      </c>
      <c r="C52" s="224">
        <v>55</v>
      </c>
      <c r="D52" s="124">
        <f t="shared" si="8"/>
        <v>-0.36231884057971175</v>
      </c>
      <c r="E52" s="549"/>
      <c r="F52" s="550"/>
      <c r="G52" s="551"/>
      <c r="H52" s="551"/>
      <c r="I52" s="551"/>
    </row>
    <row r="53" spans="1:9" ht="13.5">
      <c r="A53" s="218" t="s">
        <v>486</v>
      </c>
      <c r="B53" s="224">
        <v>27.5</v>
      </c>
      <c r="C53" s="224">
        <v>30</v>
      </c>
      <c r="D53" s="124">
        <f t="shared" si="8"/>
        <v>9.0909090909090828</v>
      </c>
      <c r="E53" s="549"/>
      <c r="F53" s="550"/>
      <c r="G53" s="551"/>
      <c r="H53" s="551"/>
      <c r="I53" s="551"/>
    </row>
    <row r="54" spans="1:9" ht="13.5">
      <c r="A54" s="100" t="s">
        <v>426</v>
      </c>
      <c r="B54" s="224"/>
      <c r="C54" s="224"/>
      <c r="D54" s="244"/>
      <c r="E54" s="549"/>
      <c r="F54" s="550"/>
      <c r="G54" s="551"/>
      <c r="H54" s="551"/>
      <c r="I54" s="551"/>
    </row>
    <row r="55" spans="1:9" ht="13.5">
      <c r="A55" s="218" t="s">
        <v>427</v>
      </c>
      <c r="B55" s="543">
        <v>32.5</v>
      </c>
      <c r="C55" s="224">
        <v>32.5</v>
      </c>
      <c r="D55" s="244">
        <f t="shared" ref="D55:D61" si="9">((C55/B55)-    1)*100</f>
        <v>0</v>
      </c>
      <c r="E55" s="549"/>
      <c r="F55" s="550"/>
      <c r="G55" s="551"/>
      <c r="H55" s="551"/>
      <c r="I55" s="551"/>
    </row>
    <row r="56" spans="1:9" ht="13.5">
      <c r="A56" s="218" t="s">
        <v>131</v>
      </c>
      <c r="B56" s="543">
        <v>32.5</v>
      </c>
      <c r="C56" s="224">
        <v>32.5</v>
      </c>
      <c r="D56" s="244">
        <f t="shared" si="9"/>
        <v>0</v>
      </c>
      <c r="E56" s="549"/>
      <c r="F56" s="550"/>
      <c r="G56" s="551"/>
      <c r="H56" s="551"/>
      <c r="I56" s="551"/>
    </row>
    <row r="57" spans="1:9" ht="13.5">
      <c r="A57" s="218" t="s">
        <v>121</v>
      </c>
      <c r="B57" s="543">
        <v>32.5</v>
      </c>
      <c r="C57" s="224">
        <v>32.5</v>
      </c>
      <c r="D57" s="244">
        <f t="shared" si="9"/>
        <v>0</v>
      </c>
      <c r="E57" s="549"/>
      <c r="F57" s="550"/>
      <c r="G57" s="657"/>
      <c r="H57" s="658"/>
      <c r="I57" s="658"/>
    </row>
    <row r="58" spans="1:9" ht="13.5">
      <c r="A58" s="218" t="s">
        <v>371</v>
      </c>
      <c r="B58" s="543">
        <v>40</v>
      </c>
      <c r="C58" s="224">
        <v>37.5</v>
      </c>
      <c r="D58" s="244">
        <f t="shared" si="9"/>
        <v>-6.25</v>
      </c>
      <c r="E58" s="549"/>
      <c r="F58" s="550"/>
      <c r="G58" s="657"/>
      <c r="H58" s="552"/>
      <c r="I58" s="552"/>
    </row>
    <row r="59" spans="1:9" ht="13.5">
      <c r="A59" s="218" t="s">
        <v>428</v>
      </c>
      <c r="B59" s="543">
        <v>32.5</v>
      </c>
      <c r="C59" s="224">
        <v>32.5</v>
      </c>
      <c r="D59" s="244">
        <f t="shared" si="9"/>
        <v>0</v>
      </c>
      <c r="E59" s="549"/>
      <c r="F59" s="550"/>
      <c r="G59" s="550"/>
      <c r="H59" s="550"/>
      <c r="I59" s="550"/>
    </row>
    <row r="60" spans="1:9" ht="13.5">
      <c r="A60" s="218" t="s">
        <v>429</v>
      </c>
      <c r="B60" s="543">
        <v>32.5</v>
      </c>
      <c r="C60" s="224">
        <v>32.5</v>
      </c>
      <c r="D60" s="244">
        <f t="shared" si="9"/>
        <v>0</v>
      </c>
      <c r="E60" s="549"/>
      <c r="F60" s="550"/>
      <c r="G60" s="550"/>
      <c r="H60" s="550"/>
      <c r="I60" s="550"/>
    </row>
    <row r="61" spans="1:9" ht="13.5">
      <c r="A61" s="218" t="s">
        <v>176</v>
      </c>
      <c r="B61" s="543">
        <v>27.5</v>
      </c>
      <c r="C61" s="224">
        <v>27.5</v>
      </c>
      <c r="D61" s="244">
        <f t="shared" si="9"/>
        <v>0</v>
      </c>
      <c r="E61" s="549"/>
      <c r="F61" s="550"/>
      <c r="G61" s="550"/>
      <c r="H61" s="550"/>
      <c r="I61" s="550"/>
    </row>
    <row r="62" spans="1:9" ht="13.5">
      <c r="A62" s="100" t="s">
        <v>430</v>
      </c>
      <c r="B62" s="224"/>
      <c r="C62" s="224"/>
      <c r="D62" s="244"/>
      <c r="E62" s="549"/>
      <c r="F62" s="550"/>
      <c r="G62" s="550"/>
      <c r="H62" s="550"/>
      <c r="I62" s="550"/>
    </row>
    <row r="63" spans="1:9" ht="13.5">
      <c r="A63" s="218" t="s">
        <v>431</v>
      </c>
      <c r="B63" s="224">
        <v>45</v>
      </c>
      <c r="C63" s="224">
        <v>45</v>
      </c>
      <c r="D63" s="244">
        <f>((C63/B63)-    1)*100</f>
        <v>0</v>
      </c>
      <c r="E63" s="553"/>
      <c r="F63" s="550"/>
      <c r="G63" s="550"/>
      <c r="H63" s="550"/>
      <c r="I63" s="550"/>
    </row>
    <row r="64" spans="1:9" ht="13.5">
      <c r="A64" s="218" t="s">
        <v>432</v>
      </c>
      <c r="B64" s="224">
        <v>45</v>
      </c>
      <c r="C64" s="224">
        <v>50</v>
      </c>
      <c r="D64" s="244">
        <f>((C64/B64)-    1)*100</f>
        <v>11.111111111111116</v>
      </c>
      <c r="E64" s="654" t="s">
        <v>559</v>
      </c>
      <c r="F64" s="654" t="s">
        <v>560</v>
      </c>
      <c r="G64" s="654"/>
      <c r="H64" s="654" t="s">
        <v>561</v>
      </c>
      <c r="I64" s="654"/>
    </row>
    <row r="65" spans="1:9" ht="13.5">
      <c r="A65" s="129" t="s">
        <v>291</v>
      </c>
      <c r="B65" s="130">
        <v>50</v>
      </c>
      <c r="C65" s="130">
        <v>57.5</v>
      </c>
      <c r="D65" s="245">
        <f>((C65/B65)-    1)*100</f>
        <v>14.999999999999991</v>
      </c>
      <c r="E65" s="654"/>
      <c r="F65" s="554" t="s">
        <v>562</v>
      </c>
      <c r="G65" s="554" t="s">
        <v>557</v>
      </c>
      <c r="H65" s="554" t="s">
        <v>562</v>
      </c>
      <c r="I65" s="554" t="s">
        <v>557</v>
      </c>
    </row>
    <row r="66" spans="1:9" ht="13.5">
      <c r="A66" s="218"/>
      <c r="B66" s="31"/>
      <c r="C66" s="31"/>
      <c r="D66" s="225" t="s">
        <v>36</v>
      </c>
      <c r="E66" s="555" t="s">
        <v>563</v>
      </c>
      <c r="F66" s="556">
        <v>75</v>
      </c>
      <c r="G66" s="556">
        <v>75</v>
      </c>
      <c r="H66" s="557">
        <v>50</v>
      </c>
      <c r="I66" s="557">
        <v>65</v>
      </c>
    </row>
    <row r="67" spans="1:9" ht="13.5">
      <c r="A67" s="218"/>
      <c r="B67" s="224"/>
      <c r="C67" s="283"/>
      <c r="D67" s="124"/>
      <c r="E67" s="549"/>
      <c r="F67" s="550"/>
      <c r="G67" s="551">
        <v>75</v>
      </c>
      <c r="H67" s="551">
        <v>40</v>
      </c>
      <c r="I67" s="551">
        <v>65</v>
      </c>
    </row>
    <row r="68" spans="1:9">
      <c r="E68" s="558"/>
      <c r="F68" s="550"/>
      <c r="G68" s="551"/>
      <c r="H68" s="551"/>
      <c r="I68" s="551" t="s">
        <v>553</v>
      </c>
    </row>
    <row r="69" spans="1:9">
      <c r="E69" s="558"/>
      <c r="F69" s="550"/>
      <c r="G69" s="551"/>
      <c r="H69" s="551"/>
      <c r="I69" s="551"/>
    </row>
    <row r="70" spans="1:9">
      <c r="E70" s="558"/>
      <c r="F70" s="550"/>
      <c r="G70" s="551"/>
      <c r="H70" s="551"/>
      <c r="I70" s="551"/>
    </row>
    <row r="71" spans="1:9">
      <c r="F71" s="78"/>
      <c r="G71" s="78"/>
      <c r="H71" s="78"/>
      <c r="I71" s="78"/>
    </row>
    <row r="72" spans="1:9">
      <c r="F72" s="78"/>
      <c r="G72" s="78"/>
      <c r="H72" s="78"/>
      <c r="I72" s="78"/>
    </row>
    <row r="73" spans="1:9">
      <c r="F73" s="78"/>
      <c r="G73" s="78"/>
      <c r="H73" s="78"/>
      <c r="I73" s="78"/>
    </row>
    <row r="74" spans="1:9">
      <c r="F74" s="78"/>
      <c r="G74" s="78"/>
      <c r="H74" s="78"/>
      <c r="I74" s="78"/>
    </row>
    <row r="75" spans="1:9">
      <c r="F75" s="78"/>
      <c r="G75" s="78"/>
      <c r="H75" s="78"/>
      <c r="I75" s="78"/>
    </row>
    <row r="76" spans="1:9">
      <c r="F76" s="78"/>
      <c r="G76" s="78"/>
      <c r="H76" s="78"/>
      <c r="I76" s="78"/>
    </row>
    <row r="77" spans="1:9">
      <c r="F77" s="78"/>
      <c r="G77" s="78"/>
      <c r="H77" s="78"/>
      <c r="I77" s="78"/>
    </row>
    <row r="78" spans="1:9">
      <c r="F78" s="78"/>
      <c r="G78" s="78"/>
      <c r="H78" s="78"/>
      <c r="I78" s="78"/>
    </row>
  </sheetData>
  <mergeCells count="12">
    <mergeCell ref="E64:E65"/>
    <mergeCell ref="F64:G64"/>
    <mergeCell ref="H64:I64"/>
    <mergeCell ref="F48:F49"/>
    <mergeCell ref="G48:H48"/>
    <mergeCell ref="G57:G58"/>
    <mergeCell ref="H57:I57"/>
    <mergeCell ref="F46:I46"/>
    <mergeCell ref="A4:A5"/>
    <mergeCell ref="B4:D4"/>
    <mergeCell ref="F4:F5"/>
    <mergeCell ref="G4:I4"/>
  </mergeCells>
  <pageMargins left="0.7" right="0.7" top="0.75" bottom="0.75" header="0.3" footer="0.3"/>
  <pageSetup orientation="portrait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46"/>
  <sheetViews>
    <sheetView showGridLines="0" topLeftCell="A39" zoomScale="125" workbookViewId="0">
      <selection activeCell="A60" sqref="A60"/>
    </sheetView>
  </sheetViews>
  <sheetFormatPr baseColWidth="10" defaultColWidth="10.85546875" defaultRowHeight="12.75"/>
  <cols>
    <col min="1" max="1" width="12.5703125" style="5" customWidth="1"/>
    <col min="2" max="14" width="5.28515625" style="5" customWidth="1"/>
    <col min="15" max="16384" width="10.85546875" style="5"/>
  </cols>
  <sheetData>
    <row r="1" spans="1:14" ht="14.1" customHeight="1">
      <c r="A1" s="659" t="s">
        <v>600</v>
      </c>
      <c r="B1" s="659"/>
      <c r="C1" s="659"/>
      <c r="D1" s="659"/>
      <c r="E1" s="659"/>
      <c r="F1" s="659"/>
      <c r="G1" s="659"/>
      <c r="H1" s="659"/>
      <c r="I1" s="659"/>
      <c r="J1" s="659"/>
      <c r="K1" s="659"/>
      <c r="L1" s="659"/>
      <c r="M1" s="660"/>
      <c r="N1" s="660"/>
    </row>
    <row r="2" spans="1:14" ht="13.5">
      <c r="A2" s="144" t="s">
        <v>39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6"/>
      <c r="N2" s="146"/>
    </row>
    <row r="3" spans="1:14" s="31" customFormat="1" ht="3.75" customHeight="1"/>
    <row r="4" spans="1:14" ht="18.75" customHeight="1">
      <c r="A4" s="18" t="s">
        <v>267</v>
      </c>
      <c r="B4" s="18" t="s">
        <v>40</v>
      </c>
      <c r="C4" s="18" t="s">
        <v>268</v>
      </c>
      <c r="D4" s="18" t="s">
        <v>269</v>
      </c>
      <c r="E4" s="18" t="s">
        <v>270</v>
      </c>
      <c r="F4" s="18" t="s">
        <v>271</v>
      </c>
      <c r="G4" s="18" t="s">
        <v>272</v>
      </c>
      <c r="H4" s="18" t="s">
        <v>97</v>
      </c>
      <c r="I4" s="18" t="s">
        <v>98</v>
      </c>
      <c r="J4" s="18" t="s">
        <v>99</v>
      </c>
      <c r="K4" s="18" t="s">
        <v>100</v>
      </c>
      <c r="L4" s="18" t="s">
        <v>101</v>
      </c>
      <c r="M4" s="18" t="s">
        <v>90</v>
      </c>
      <c r="N4" s="18" t="s">
        <v>91</v>
      </c>
    </row>
    <row r="5" spans="1:14" s="31" customFormat="1" ht="2.1" customHeight="1"/>
    <row r="6" spans="1:14" ht="11.1" customHeight="1">
      <c r="A6" s="134" t="s">
        <v>177</v>
      </c>
      <c r="B6" s="135">
        <v>2018</v>
      </c>
      <c r="C6" s="147">
        <v>97</v>
      </c>
      <c r="D6" s="147">
        <v>98.5</v>
      </c>
      <c r="E6" s="147">
        <v>100.5</v>
      </c>
      <c r="F6" s="148">
        <v>100.5</v>
      </c>
      <c r="G6" s="148">
        <v>100.5</v>
      </c>
      <c r="H6" s="148">
        <v>100</v>
      </c>
      <c r="I6" s="148">
        <v>102</v>
      </c>
      <c r="J6" s="148">
        <v>102</v>
      </c>
      <c r="K6" s="148">
        <v>102</v>
      </c>
      <c r="L6" s="148">
        <v>102</v>
      </c>
      <c r="M6" s="148">
        <v>102</v>
      </c>
      <c r="N6" s="148">
        <v>102</v>
      </c>
    </row>
    <row r="7" spans="1:14" ht="11.1" customHeight="1">
      <c r="A7" s="134"/>
      <c r="B7" s="135">
        <v>2019</v>
      </c>
      <c r="C7" s="148">
        <v>101.5</v>
      </c>
      <c r="D7" s="149">
        <v>101.5</v>
      </c>
      <c r="E7" s="149">
        <v>100.5</v>
      </c>
      <c r="F7" s="149">
        <v>100.5</v>
      </c>
      <c r="G7" s="149">
        <v>100.5</v>
      </c>
      <c r="H7" s="149">
        <v>100.5</v>
      </c>
      <c r="I7" s="149">
        <v>100.5</v>
      </c>
      <c r="J7" s="149">
        <v>100.5</v>
      </c>
      <c r="K7" s="149">
        <v>102.5</v>
      </c>
      <c r="L7" s="149">
        <v>102.5</v>
      </c>
      <c r="M7" s="149">
        <v>102.5</v>
      </c>
      <c r="N7" s="147">
        <v>102.5</v>
      </c>
    </row>
    <row r="8" spans="1:14" ht="11.1" customHeight="1">
      <c r="A8" s="134"/>
      <c r="B8" s="135">
        <v>2020</v>
      </c>
      <c r="C8" s="147">
        <v>102.5</v>
      </c>
      <c r="D8" s="149">
        <v>127</v>
      </c>
      <c r="E8" s="149"/>
      <c r="F8" s="149"/>
      <c r="G8" s="149"/>
      <c r="H8" s="149"/>
      <c r="I8" s="149"/>
      <c r="J8" s="149"/>
      <c r="K8" s="149"/>
      <c r="L8" s="149"/>
      <c r="M8" s="149"/>
      <c r="N8" s="147"/>
    </row>
    <row r="9" spans="1:14" ht="11.1" customHeight="1">
      <c r="A9" s="284" t="s">
        <v>92</v>
      </c>
      <c r="B9" s="135">
        <v>2018</v>
      </c>
      <c r="C9" s="147">
        <v>72.595238095238088</v>
      </c>
      <c r="D9" s="147">
        <v>70.511904761904773</v>
      </c>
      <c r="E9" s="147">
        <v>70.511904761904773</v>
      </c>
      <c r="F9" s="148">
        <v>71.11904761904762</v>
      </c>
      <c r="G9" s="148">
        <v>71.511904761904773</v>
      </c>
      <c r="H9" s="148">
        <v>71.511904761904773</v>
      </c>
      <c r="I9" s="148">
        <v>72.023809523809518</v>
      </c>
      <c r="J9" s="148">
        <v>71.952380952380949</v>
      </c>
      <c r="K9" s="148">
        <v>71.238095238095227</v>
      </c>
      <c r="L9" s="148">
        <v>70.464285714285708</v>
      </c>
      <c r="M9" s="148">
        <v>70.464285714285708</v>
      </c>
      <c r="N9" s="148">
        <v>69.511904761904773</v>
      </c>
    </row>
    <row r="10" spans="1:14" ht="11.1" customHeight="1">
      <c r="A10" s="284"/>
      <c r="B10" s="135">
        <v>2019</v>
      </c>
      <c r="C10" s="148">
        <v>67.964285714285708</v>
      </c>
      <c r="D10" s="149">
        <v>66.357142857142861</v>
      </c>
      <c r="E10" s="149">
        <v>66.8611111111111</v>
      </c>
      <c r="F10" s="149">
        <v>65.819444444444443</v>
      </c>
      <c r="G10" s="149">
        <v>67.208333333333329</v>
      </c>
      <c r="H10" s="149">
        <v>70.047619047619051</v>
      </c>
      <c r="I10" s="149">
        <v>69.583333333333343</v>
      </c>
      <c r="J10" s="147">
        <v>70.476190476190482</v>
      </c>
      <c r="K10" s="147">
        <v>70.029761904761912</v>
      </c>
      <c r="L10" s="147">
        <v>71.25</v>
      </c>
      <c r="M10" s="147">
        <v>71.25</v>
      </c>
      <c r="N10" s="147">
        <v>82.5</v>
      </c>
    </row>
    <row r="11" spans="1:14" ht="11.1" customHeight="1">
      <c r="A11" s="284"/>
      <c r="B11" s="135">
        <v>2020</v>
      </c>
      <c r="C11" s="147">
        <v>82.5</v>
      </c>
      <c r="D11" s="147">
        <v>82.5</v>
      </c>
      <c r="E11" s="149"/>
      <c r="F11" s="149"/>
      <c r="G11" s="149"/>
      <c r="H11" s="149"/>
      <c r="I11" s="149"/>
      <c r="J11" s="147"/>
      <c r="K11" s="147"/>
      <c r="L11" s="147"/>
      <c r="M11" s="147"/>
      <c r="N11" s="147"/>
    </row>
    <row r="12" spans="1:14" ht="11.1" customHeight="1">
      <c r="A12" s="284" t="s">
        <v>83</v>
      </c>
      <c r="B12" s="135">
        <v>2018</v>
      </c>
      <c r="C12" s="147">
        <v>81.875</v>
      </c>
      <c r="D12" s="147">
        <v>81.5625</v>
      </c>
      <c r="E12" s="147">
        <v>79.0625</v>
      </c>
      <c r="F12" s="148">
        <v>79.0625</v>
      </c>
      <c r="G12" s="148">
        <v>80.3125</v>
      </c>
      <c r="H12" s="148">
        <v>80.3125</v>
      </c>
      <c r="I12" s="148">
        <v>80.3125</v>
      </c>
      <c r="J12" s="148">
        <v>80.3125</v>
      </c>
      <c r="K12" s="148">
        <v>80.3125</v>
      </c>
      <c r="L12" s="148">
        <v>80.3125</v>
      </c>
      <c r="M12" s="148">
        <v>80.3125</v>
      </c>
      <c r="N12" s="148">
        <v>81.875</v>
      </c>
    </row>
    <row r="13" spans="1:14" ht="11.1" customHeight="1">
      <c r="A13" s="284"/>
      <c r="B13" s="135">
        <v>2019</v>
      </c>
      <c r="C13" s="147">
        <v>83.125</v>
      </c>
      <c r="D13" s="149">
        <v>83.125</v>
      </c>
      <c r="E13" s="149">
        <v>82.8125</v>
      </c>
      <c r="F13" s="149">
        <v>83.4375</v>
      </c>
      <c r="G13" s="149">
        <v>83.4375</v>
      </c>
      <c r="H13" s="149">
        <v>84.21875</v>
      </c>
      <c r="I13" s="149">
        <v>84.6875</v>
      </c>
      <c r="J13" s="147">
        <v>84.21875</v>
      </c>
      <c r="K13" s="147">
        <v>105</v>
      </c>
      <c r="L13" s="147">
        <v>105</v>
      </c>
      <c r="M13" s="147">
        <v>105</v>
      </c>
      <c r="N13" s="147">
        <v>105</v>
      </c>
    </row>
    <row r="14" spans="1:14" ht="11.1" customHeight="1">
      <c r="A14" s="284"/>
      <c r="B14" s="135">
        <v>2020</v>
      </c>
      <c r="C14" s="147">
        <v>105</v>
      </c>
      <c r="D14" s="147">
        <v>105</v>
      </c>
      <c r="E14" s="149"/>
      <c r="F14" s="149"/>
      <c r="G14" s="149"/>
      <c r="H14" s="149"/>
      <c r="I14" s="149"/>
      <c r="J14" s="147"/>
      <c r="K14" s="147"/>
      <c r="L14" s="147"/>
      <c r="M14" s="147"/>
      <c r="N14" s="147"/>
    </row>
    <row r="15" spans="1:14" ht="11.1" customHeight="1">
      <c r="A15" s="284" t="s">
        <v>84</v>
      </c>
      <c r="B15" s="135">
        <v>2018</v>
      </c>
      <c r="C15" s="147">
        <v>73.409090909090907</v>
      </c>
      <c r="D15" s="147">
        <v>67.954545454545453</v>
      </c>
      <c r="E15" s="147">
        <v>70.409090909090907</v>
      </c>
      <c r="F15" s="148">
        <v>69.727272727272734</v>
      </c>
      <c r="G15" s="148">
        <v>70.63636363636364</v>
      </c>
      <c r="H15" s="148">
        <v>70.63636363636364</v>
      </c>
      <c r="I15" s="148">
        <v>72.227272727272734</v>
      </c>
      <c r="J15" s="148">
        <v>70.63636363636364</v>
      </c>
      <c r="K15" s="148">
        <v>70.86363636363636</v>
      </c>
      <c r="L15" s="148">
        <v>74.5</v>
      </c>
      <c r="M15" s="148">
        <v>74.5</v>
      </c>
      <c r="N15" s="148">
        <v>74.5</v>
      </c>
    </row>
    <row r="16" spans="1:14" ht="11.1" customHeight="1">
      <c r="A16" s="284"/>
      <c r="B16" s="135">
        <v>2019</v>
      </c>
      <c r="C16" s="148">
        <v>71.318181818181813</v>
      </c>
      <c r="D16" s="149">
        <v>71.545454545454547</v>
      </c>
      <c r="E16" s="149">
        <v>74.2</v>
      </c>
      <c r="F16" s="149">
        <v>73.95</v>
      </c>
      <c r="G16" s="149">
        <v>74.944444444444443</v>
      </c>
      <c r="H16" s="149">
        <v>75.222222222222229</v>
      </c>
      <c r="I16" s="149">
        <v>74.45</v>
      </c>
      <c r="J16" s="147">
        <v>76.181818181818187</v>
      </c>
      <c r="K16" s="147">
        <v>82.5</v>
      </c>
      <c r="L16" s="147">
        <v>82.5</v>
      </c>
      <c r="M16" s="147">
        <v>82.5</v>
      </c>
      <c r="N16" s="147">
        <v>120</v>
      </c>
    </row>
    <row r="17" spans="1:14" ht="11.1" customHeight="1">
      <c r="A17" s="284"/>
      <c r="B17" s="135">
        <v>2020</v>
      </c>
      <c r="C17" s="147">
        <v>120</v>
      </c>
      <c r="D17" s="149" t="s">
        <v>556</v>
      </c>
      <c r="E17" s="149"/>
      <c r="F17" s="149"/>
      <c r="G17" s="149"/>
      <c r="H17" s="149"/>
      <c r="I17" s="149"/>
      <c r="J17" s="147"/>
      <c r="K17" s="147"/>
      <c r="L17" s="147"/>
      <c r="M17" s="147"/>
      <c r="N17" s="147"/>
    </row>
    <row r="18" spans="1:14" ht="11.1" customHeight="1">
      <c r="A18" s="134" t="s">
        <v>110</v>
      </c>
      <c r="B18" s="135">
        <v>2018</v>
      </c>
      <c r="C18" s="147">
        <v>86.571428571428569</v>
      </c>
      <c r="D18" s="147">
        <v>86.571428571428569</v>
      </c>
      <c r="E18" s="147">
        <v>82.285714285714292</v>
      </c>
      <c r="F18" s="148">
        <v>89.071428571428569</v>
      </c>
      <c r="G18" s="148">
        <v>89.071428571428569</v>
      </c>
      <c r="H18" s="148">
        <v>83.571428571428569</v>
      </c>
      <c r="I18" s="148">
        <v>83.357142857142861</v>
      </c>
      <c r="J18" s="148">
        <v>96.214285714285708</v>
      </c>
      <c r="K18" s="148">
        <v>96.214285714285708</v>
      </c>
      <c r="L18" s="148">
        <v>97</v>
      </c>
      <c r="M18" s="148">
        <v>97</v>
      </c>
      <c r="N18" s="148">
        <v>94.555555555555557</v>
      </c>
    </row>
    <row r="19" spans="1:14" ht="11.1" customHeight="1">
      <c r="A19" s="134"/>
      <c r="B19" s="135">
        <v>2019</v>
      </c>
      <c r="C19" s="148">
        <v>94.555555555555557</v>
      </c>
      <c r="D19" s="149">
        <v>96.6875</v>
      </c>
      <c r="E19" s="149">
        <v>97.9375</v>
      </c>
      <c r="F19" s="149">
        <v>97.9375</v>
      </c>
      <c r="G19" s="149">
        <v>98.5625</v>
      </c>
      <c r="H19" s="149">
        <v>97.9375</v>
      </c>
      <c r="I19" s="149">
        <v>97.055555555555557</v>
      </c>
      <c r="J19" s="147">
        <v>97.055555555555557</v>
      </c>
      <c r="K19" s="147">
        <v>100</v>
      </c>
      <c r="L19" s="147">
        <v>100</v>
      </c>
      <c r="M19" s="147">
        <v>100</v>
      </c>
      <c r="N19" s="147">
        <v>105</v>
      </c>
    </row>
    <row r="20" spans="1:14" ht="11.1" customHeight="1">
      <c r="A20" s="134"/>
      <c r="B20" s="135">
        <v>2020</v>
      </c>
      <c r="C20" s="148">
        <v>100</v>
      </c>
      <c r="D20" s="149">
        <v>95</v>
      </c>
      <c r="E20" s="149"/>
      <c r="F20" s="149"/>
      <c r="G20" s="149"/>
      <c r="H20" s="149"/>
      <c r="I20" s="149"/>
      <c r="J20" s="147"/>
      <c r="K20" s="147"/>
      <c r="L20" s="147"/>
      <c r="M20" s="147"/>
      <c r="N20" s="147"/>
    </row>
    <row r="21" spans="1:14" ht="11.1" customHeight="1">
      <c r="A21" s="134" t="s">
        <v>121</v>
      </c>
      <c r="B21" s="135">
        <v>2018</v>
      </c>
      <c r="C21" s="149">
        <v>102.5</v>
      </c>
      <c r="D21" s="149">
        <v>102.5</v>
      </c>
      <c r="E21" s="149">
        <v>102.5</v>
      </c>
      <c r="F21" s="149">
        <v>102.5</v>
      </c>
      <c r="G21" s="149">
        <v>102.5</v>
      </c>
      <c r="H21" s="149">
        <v>102.5</v>
      </c>
      <c r="I21" s="149">
        <v>102.5</v>
      </c>
      <c r="J21" s="149">
        <v>102.5</v>
      </c>
      <c r="K21" s="149">
        <v>102.5</v>
      </c>
      <c r="L21" s="149">
        <v>102.5</v>
      </c>
      <c r="M21" s="149">
        <v>102.5</v>
      </c>
      <c r="N21" s="149">
        <v>102.5</v>
      </c>
    </row>
    <row r="22" spans="1:14" ht="11.1" customHeight="1">
      <c r="A22" s="134"/>
      <c r="B22" s="135">
        <v>2019</v>
      </c>
      <c r="C22" s="149">
        <v>102.5</v>
      </c>
      <c r="D22" s="149">
        <v>102.5</v>
      </c>
      <c r="E22" s="149">
        <v>102.5</v>
      </c>
      <c r="F22" s="149">
        <v>102.5</v>
      </c>
      <c r="G22" s="149">
        <v>102.5</v>
      </c>
      <c r="H22" s="149">
        <v>102.5</v>
      </c>
      <c r="I22" s="149">
        <v>102.5</v>
      </c>
      <c r="J22" s="149">
        <v>102.5</v>
      </c>
      <c r="K22" s="147">
        <v>100</v>
      </c>
      <c r="L22" s="147">
        <v>100</v>
      </c>
      <c r="M22" s="147">
        <v>100</v>
      </c>
      <c r="N22" s="147">
        <v>100</v>
      </c>
    </row>
    <row r="23" spans="1:14" ht="11.1" customHeight="1">
      <c r="A23" s="134"/>
      <c r="B23" s="135">
        <v>2020</v>
      </c>
      <c r="C23" s="149">
        <v>100</v>
      </c>
      <c r="D23" s="149">
        <v>100</v>
      </c>
      <c r="E23" s="149"/>
      <c r="F23" s="149"/>
      <c r="G23" s="149"/>
      <c r="H23" s="149"/>
      <c r="I23" s="149"/>
      <c r="J23" s="149"/>
      <c r="K23" s="147"/>
      <c r="L23" s="147"/>
      <c r="M23" s="147"/>
      <c r="N23" s="147"/>
    </row>
    <row r="24" spans="1:14" ht="11.1" customHeight="1">
      <c r="A24" s="134" t="s">
        <v>182</v>
      </c>
      <c r="B24" s="135">
        <v>2018</v>
      </c>
      <c r="C24" s="149">
        <v>75</v>
      </c>
      <c r="D24" s="149">
        <v>75</v>
      </c>
      <c r="E24" s="149">
        <v>75</v>
      </c>
      <c r="F24" s="149">
        <v>75</v>
      </c>
      <c r="G24" s="149">
        <v>75</v>
      </c>
      <c r="H24" s="149">
        <v>75</v>
      </c>
      <c r="I24" s="149">
        <v>75</v>
      </c>
      <c r="J24" s="149">
        <v>75</v>
      </c>
      <c r="K24" s="149">
        <v>75</v>
      </c>
      <c r="L24" s="149">
        <v>50</v>
      </c>
      <c r="M24" s="149">
        <v>50</v>
      </c>
      <c r="N24" s="149">
        <v>50</v>
      </c>
    </row>
    <row r="25" spans="1:14" ht="11.1" customHeight="1">
      <c r="A25" s="134"/>
      <c r="B25" s="135">
        <v>2019</v>
      </c>
      <c r="C25" s="149">
        <v>50</v>
      </c>
      <c r="D25" s="149">
        <v>50</v>
      </c>
      <c r="E25" s="149">
        <v>75</v>
      </c>
      <c r="F25" s="149">
        <v>75</v>
      </c>
      <c r="G25" s="149">
        <v>75</v>
      </c>
      <c r="H25" s="149">
        <v>75</v>
      </c>
      <c r="I25" s="149">
        <v>75</v>
      </c>
      <c r="J25" s="149">
        <v>75</v>
      </c>
      <c r="K25" s="147">
        <v>75</v>
      </c>
      <c r="L25" s="148">
        <v>75</v>
      </c>
      <c r="M25" s="148">
        <v>75</v>
      </c>
      <c r="N25" s="148">
        <v>75</v>
      </c>
    </row>
    <row r="26" spans="1:14" ht="11.1" customHeight="1">
      <c r="A26" s="134"/>
      <c r="B26" s="135">
        <v>2020</v>
      </c>
      <c r="C26" s="149">
        <v>75</v>
      </c>
      <c r="D26" s="149">
        <v>75</v>
      </c>
      <c r="E26" s="149"/>
      <c r="F26" s="149"/>
      <c r="G26" s="149"/>
      <c r="H26" s="149"/>
      <c r="I26" s="149"/>
      <c r="J26" s="149"/>
      <c r="K26" s="147"/>
      <c r="L26" s="148"/>
      <c r="M26" s="148"/>
      <c r="N26" s="148"/>
    </row>
    <row r="27" spans="1:14" ht="11.1" customHeight="1">
      <c r="A27" s="134" t="s">
        <v>255</v>
      </c>
      <c r="B27" s="135">
        <v>2018</v>
      </c>
      <c r="C27" s="147">
        <v>102.5</v>
      </c>
      <c r="D27" s="147">
        <v>102.5</v>
      </c>
      <c r="E27" s="147">
        <v>102.5</v>
      </c>
      <c r="F27" s="148">
        <v>110.83333333333333</v>
      </c>
      <c r="G27" s="148">
        <v>110.83333333333333</v>
      </c>
      <c r="H27" s="148">
        <v>110</v>
      </c>
      <c r="I27" s="148">
        <v>110.83333333333333</v>
      </c>
      <c r="J27" s="148">
        <v>110.83333333333333</v>
      </c>
      <c r="K27" s="148">
        <v>110.83333333333333</v>
      </c>
      <c r="L27" s="148">
        <v>110.83333333333333</v>
      </c>
      <c r="M27" s="148">
        <v>110.83333333333333</v>
      </c>
      <c r="N27" s="148">
        <v>111.66666666666667</v>
      </c>
    </row>
    <row r="28" spans="1:14" ht="11.1" customHeight="1">
      <c r="A28" s="134"/>
      <c r="B28" s="135">
        <v>2019</v>
      </c>
      <c r="C28" s="148">
        <v>103.75</v>
      </c>
      <c r="D28" s="149">
        <v>103.75</v>
      </c>
      <c r="E28" s="149">
        <v>103.75</v>
      </c>
      <c r="F28" s="149">
        <v>103.75</v>
      </c>
      <c r="G28" s="149">
        <v>103.75</v>
      </c>
      <c r="H28" s="149">
        <v>111.66666666666667</v>
      </c>
      <c r="I28" s="149">
        <v>111.66666666666667</v>
      </c>
      <c r="J28" s="147">
        <v>135.41666666666666</v>
      </c>
      <c r="K28" s="147">
        <v>112.5</v>
      </c>
      <c r="L28" s="148">
        <v>107.5</v>
      </c>
      <c r="M28" s="148">
        <v>112.5</v>
      </c>
      <c r="N28" s="148">
        <v>115</v>
      </c>
    </row>
    <row r="29" spans="1:14" ht="11.1" customHeight="1">
      <c r="A29" s="134"/>
      <c r="B29" s="135">
        <v>2020</v>
      </c>
      <c r="C29" s="148">
        <v>115</v>
      </c>
      <c r="D29" s="148">
        <v>115</v>
      </c>
      <c r="E29" s="149"/>
      <c r="F29" s="149"/>
      <c r="G29" s="149"/>
      <c r="H29" s="149"/>
      <c r="I29" s="149"/>
      <c r="J29" s="147"/>
      <c r="K29" s="147"/>
      <c r="L29" s="148"/>
      <c r="M29" s="148"/>
      <c r="N29" s="148"/>
    </row>
    <row r="30" spans="1:14" ht="11.1" customHeight="1">
      <c r="A30" s="134" t="s">
        <v>256</v>
      </c>
      <c r="B30" s="135">
        <v>2018</v>
      </c>
      <c r="C30" s="147">
        <v>53.611111111111114</v>
      </c>
      <c r="D30" s="147">
        <v>53.928571428571431</v>
      </c>
      <c r="E30" s="147">
        <v>52.916666666666664</v>
      </c>
      <c r="F30" s="148">
        <v>50.277777777777779</v>
      </c>
      <c r="G30" s="148">
        <v>53.333333333333336</v>
      </c>
      <c r="H30" s="148">
        <v>53.333333333333336</v>
      </c>
      <c r="I30" s="148">
        <v>56.111111111111114</v>
      </c>
      <c r="J30" s="148">
        <v>56.111111111111114</v>
      </c>
      <c r="K30" s="148">
        <v>55.555555555555557</v>
      </c>
      <c r="L30" s="148">
        <v>54.722222222222221</v>
      </c>
      <c r="M30" s="148">
        <v>54.722222222222221</v>
      </c>
      <c r="N30" s="148">
        <v>55.555555555555557</v>
      </c>
    </row>
    <row r="31" spans="1:14" ht="11.1" customHeight="1">
      <c r="A31" s="134"/>
      <c r="B31" s="135">
        <v>2019</v>
      </c>
      <c r="C31" s="148">
        <v>55.277777777777779</v>
      </c>
      <c r="D31" s="149">
        <v>55.277777777777779</v>
      </c>
      <c r="E31" s="149">
        <v>55.833333333333336</v>
      </c>
      <c r="F31" s="149">
        <v>56.111111111111114</v>
      </c>
      <c r="G31" s="149">
        <v>56.111111111111114</v>
      </c>
      <c r="H31" s="149">
        <v>55.3125</v>
      </c>
      <c r="I31" s="149">
        <v>55.9375</v>
      </c>
      <c r="J31" s="147">
        <v>55.714285714285715</v>
      </c>
      <c r="K31" s="147">
        <v>60</v>
      </c>
      <c r="L31" s="148">
        <v>60</v>
      </c>
      <c r="M31" s="148">
        <v>60</v>
      </c>
      <c r="N31" s="148">
        <v>60</v>
      </c>
    </row>
    <row r="32" spans="1:14" ht="11.1" customHeight="1">
      <c r="A32" s="134"/>
      <c r="B32" s="135">
        <v>2020</v>
      </c>
      <c r="C32" s="148">
        <v>57.5</v>
      </c>
      <c r="D32" s="148">
        <v>57.5</v>
      </c>
      <c r="E32" s="149"/>
      <c r="F32" s="149"/>
      <c r="G32" s="149"/>
      <c r="H32" s="149"/>
      <c r="I32" s="149"/>
      <c r="J32" s="147"/>
      <c r="K32" s="147"/>
      <c r="L32" s="148"/>
      <c r="M32" s="148"/>
      <c r="N32" s="148"/>
    </row>
    <row r="33" spans="1:14" ht="11.1" customHeight="1">
      <c r="A33" s="134" t="s">
        <v>173</v>
      </c>
      <c r="B33" s="135">
        <v>2018</v>
      </c>
      <c r="C33" s="149">
        <v>133.5</v>
      </c>
      <c r="D33" s="149">
        <v>133.5</v>
      </c>
      <c r="E33" s="149">
        <v>134.5</v>
      </c>
      <c r="F33" s="149">
        <v>134.44444444444446</v>
      </c>
      <c r="G33" s="149">
        <v>134.44444444444446</v>
      </c>
      <c r="H33" s="149">
        <v>134.375</v>
      </c>
      <c r="I33" s="149">
        <v>132.22222222222223</v>
      </c>
      <c r="J33" s="149">
        <v>130.55555555555554</v>
      </c>
      <c r="K33" s="149">
        <v>130.55555555555554</v>
      </c>
      <c r="L33" s="149">
        <v>129</v>
      </c>
      <c r="M33" s="149">
        <v>129</v>
      </c>
      <c r="N33" s="149">
        <v>129</v>
      </c>
    </row>
    <row r="34" spans="1:14" ht="11.1" customHeight="1">
      <c r="A34" s="134"/>
      <c r="B34" s="135">
        <v>2019</v>
      </c>
      <c r="C34" s="149">
        <v>128.88888888888889</v>
      </c>
      <c r="D34" s="149">
        <v>128.5</v>
      </c>
      <c r="E34" s="149">
        <v>129</v>
      </c>
      <c r="F34" s="149">
        <v>131</v>
      </c>
      <c r="G34" s="149">
        <v>128.75</v>
      </c>
      <c r="H34" s="149">
        <v>128.75</v>
      </c>
      <c r="I34" s="149">
        <v>130.25</v>
      </c>
      <c r="J34" s="147">
        <v>130.25</v>
      </c>
      <c r="K34" s="147">
        <v>135</v>
      </c>
      <c r="L34" s="149">
        <v>145</v>
      </c>
      <c r="M34" s="149">
        <v>145</v>
      </c>
      <c r="N34" s="149">
        <v>145</v>
      </c>
    </row>
    <row r="35" spans="1:14" ht="11.1" customHeight="1">
      <c r="A35" s="134"/>
      <c r="B35" s="135">
        <v>2020</v>
      </c>
      <c r="C35" s="149">
        <v>145</v>
      </c>
      <c r="D35" s="149">
        <v>135</v>
      </c>
      <c r="E35" s="149"/>
      <c r="F35" s="149"/>
      <c r="G35" s="149"/>
      <c r="H35" s="149"/>
      <c r="I35" s="149"/>
      <c r="J35" s="147"/>
      <c r="K35" s="147"/>
      <c r="L35" s="149"/>
      <c r="M35" s="149"/>
      <c r="N35" s="149"/>
    </row>
    <row r="36" spans="1:14" ht="11.1" customHeight="1">
      <c r="A36" s="134" t="s">
        <v>174</v>
      </c>
      <c r="B36" s="135">
        <v>2018</v>
      </c>
      <c r="C36" s="149">
        <v>61.5</v>
      </c>
      <c r="D36" s="149">
        <v>61.5</v>
      </c>
      <c r="E36" s="149">
        <v>61.5</v>
      </c>
      <c r="F36" s="149">
        <v>61.5</v>
      </c>
      <c r="G36" s="149">
        <v>61.5</v>
      </c>
      <c r="H36" s="149">
        <v>61.5</v>
      </c>
      <c r="I36" s="149">
        <v>60.25</v>
      </c>
      <c r="J36" s="149">
        <v>64</v>
      </c>
      <c r="K36" s="149">
        <v>64.625</v>
      </c>
      <c r="L36" s="149">
        <v>64.625</v>
      </c>
      <c r="M36" s="149">
        <v>64.625</v>
      </c>
      <c r="N36" s="149">
        <v>64.625</v>
      </c>
    </row>
    <row r="37" spans="1:14" ht="11.1" customHeight="1">
      <c r="A37" s="134"/>
      <c r="B37" s="135">
        <v>2019</v>
      </c>
      <c r="C37" s="149">
        <v>68.125</v>
      </c>
      <c r="D37" s="149">
        <v>63.541249999999998</v>
      </c>
      <c r="E37" s="149">
        <v>63.541249999999998</v>
      </c>
      <c r="F37" s="149">
        <v>68.125</v>
      </c>
      <c r="G37" s="149">
        <v>68.125</v>
      </c>
      <c r="H37" s="149">
        <v>68.125</v>
      </c>
      <c r="I37" s="149">
        <v>68.125</v>
      </c>
      <c r="J37" s="147">
        <v>63.125</v>
      </c>
      <c r="K37" s="147">
        <v>70</v>
      </c>
      <c r="L37" s="149">
        <v>60</v>
      </c>
      <c r="M37" s="149">
        <v>55</v>
      </c>
      <c r="N37" s="149">
        <v>55</v>
      </c>
    </row>
    <row r="38" spans="1:14" ht="11.1" customHeight="1">
      <c r="A38" s="134"/>
      <c r="B38" s="135">
        <v>2020</v>
      </c>
      <c r="C38" s="149">
        <v>56.5</v>
      </c>
      <c r="D38" s="564" t="s">
        <v>564</v>
      </c>
      <c r="E38" s="149"/>
      <c r="F38" s="149"/>
      <c r="G38" s="149"/>
      <c r="H38" s="149"/>
      <c r="I38" s="149"/>
      <c r="J38" s="147"/>
      <c r="K38" s="147"/>
      <c r="L38" s="149"/>
      <c r="M38" s="149"/>
      <c r="N38" s="149"/>
    </row>
    <row r="39" spans="1:14" ht="11.1" customHeight="1">
      <c r="A39" s="134" t="s">
        <v>175</v>
      </c>
      <c r="B39" s="135">
        <v>2018</v>
      </c>
      <c r="C39" s="149">
        <v>113.33333333333333</v>
      </c>
      <c r="D39" s="149">
        <v>121.66666666666667</v>
      </c>
      <c r="E39" s="149">
        <v>113.33333333333333</v>
      </c>
      <c r="F39" s="149">
        <v>113.33333333333333</v>
      </c>
      <c r="G39" s="149">
        <v>113.33333333333333</v>
      </c>
      <c r="H39" s="149">
        <v>121.66666666666667</v>
      </c>
      <c r="I39" s="149">
        <v>118.33333333333333</v>
      </c>
      <c r="J39" s="149">
        <v>121.66666666666667</v>
      </c>
      <c r="K39" s="149">
        <v>115</v>
      </c>
      <c r="L39" s="149">
        <v>121.66666666666667</v>
      </c>
      <c r="M39" s="149">
        <v>121.66666666666667</v>
      </c>
      <c r="N39" s="149">
        <v>121.66666666666667</v>
      </c>
    </row>
    <row r="40" spans="1:14" ht="11.1" customHeight="1">
      <c r="A40" s="134"/>
      <c r="B40" s="135">
        <v>2019</v>
      </c>
      <c r="C40" s="149">
        <v>121.66666666666667</v>
      </c>
      <c r="D40" s="149">
        <v>121.66666666666667</v>
      </c>
      <c r="E40" s="149">
        <v>121.66666666666667</v>
      </c>
      <c r="F40" s="149">
        <v>121.66666666666667</v>
      </c>
      <c r="G40" s="149">
        <v>105</v>
      </c>
      <c r="H40" s="149">
        <v>103.33333333333333</v>
      </c>
      <c r="I40" s="149">
        <v>96.666666666666671</v>
      </c>
      <c r="J40" s="147">
        <v>101.66666666666667</v>
      </c>
      <c r="K40" s="147">
        <v>120</v>
      </c>
      <c r="L40" s="149">
        <v>105</v>
      </c>
      <c r="M40" s="149">
        <v>105</v>
      </c>
      <c r="N40" s="149">
        <v>100</v>
      </c>
    </row>
    <row r="41" spans="1:14" ht="11.1" customHeight="1">
      <c r="A41" s="150"/>
      <c r="B41" s="151">
        <v>2020</v>
      </c>
      <c r="C41" s="152">
        <v>105</v>
      </c>
      <c r="D41" s="152">
        <v>105</v>
      </c>
      <c r="E41" s="152"/>
      <c r="F41" s="152"/>
      <c r="G41" s="152"/>
      <c r="H41" s="152"/>
      <c r="I41" s="152"/>
      <c r="J41" s="153"/>
      <c r="K41" s="153"/>
      <c r="L41" s="152"/>
      <c r="M41" s="152"/>
      <c r="N41" s="152"/>
    </row>
    <row r="42" spans="1:14" ht="9" customHeight="1">
      <c r="A42" s="36" t="s">
        <v>196</v>
      </c>
      <c r="B42" s="6"/>
      <c r="C42" s="154"/>
      <c r="D42" s="154"/>
      <c r="E42" s="154"/>
      <c r="F42" s="154"/>
      <c r="G42" s="154"/>
      <c r="H42" s="155"/>
      <c r="I42" s="155"/>
      <c r="J42" s="155"/>
      <c r="K42" s="155"/>
      <c r="L42" s="155"/>
      <c r="M42" s="155"/>
      <c r="N42" s="155"/>
    </row>
    <row r="43" spans="1:14" ht="9" customHeight="1">
      <c r="A43" s="127" t="s">
        <v>227</v>
      </c>
      <c r="B43" s="127"/>
      <c r="C43" s="156"/>
      <c r="D43" s="156"/>
      <c r="E43" s="156"/>
      <c r="F43" s="156"/>
      <c r="G43" s="156"/>
      <c r="H43" s="157"/>
      <c r="I43" s="157"/>
      <c r="J43" s="157"/>
      <c r="K43" s="157"/>
      <c r="L43" s="157"/>
      <c r="M43" s="157"/>
      <c r="N43" s="157"/>
    </row>
    <row r="44" spans="1:14" ht="13.5">
      <c r="A44" s="61"/>
      <c r="B44" s="62"/>
      <c r="C44" s="37"/>
      <c r="D44" s="37"/>
      <c r="E44" s="37"/>
      <c r="F44" s="37"/>
      <c r="G44" s="37"/>
      <c r="H44" s="38"/>
      <c r="I44" s="38"/>
      <c r="J44" s="38"/>
      <c r="K44" s="38"/>
      <c r="L44" s="38"/>
      <c r="M44" s="38"/>
      <c r="N44" s="38"/>
    </row>
    <row r="45" spans="1:14">
      <c r="A45" s="39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</row>
    <row r="46" spans="1:14" ht="11.1" customHeight="1"/>
  </sheetData>
  <mergeCells count="1">
    <mergeCell ref="A1:N1"/>
  </mergeCells>
  <phoneticPr fontId="19" type="noConversion"/>
  <pageMargins left="0.59055118110236227" right="0.59055118110236227" top="0.59055118110236227" bottom="0.59055118110236227" header="0.59055118110236227" footer="0.59055118110236227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37"/>
  <sheetViews>
    <sheetView showGridLines="0" zoomScale="125" workbookViewId="0">
      <selection activeCell="O1" sqref="O1"/>
    </sheetView>
  </sheetViews>
  <sheetFormatPr baseColWidth="10" defaultColWidth="10.85546875" defaultRowHeight="12.75"/>
  <cols>
    <col min="1" max="1" width="10.140625" style="5" customWidth="1"/>
    <col min="2" max="2" width="4.7109375" style="5" customWidth="1"/>
    <col min="3" max="14" width="5" style="5" customWidth="1"/>
    <col min="15" max="16384" width="10.85546875" style="5"/>
  </cols>
  <sheetData>
    <row r="1" spans="1:14" ht="14.1" customHeight="1">
      <c r="A1" s="659" t="s">
        <v>483</v>
      </c>
      <c r="B1" s="659"/>
      <c r="C1" s="659"/>
      <c r="D1" s="659"/>
      <c r="E1" s="659"/>
      <c r="F1" s="659"/>
      <c r="G1" s="659"/>
      <c r="H1" s="659"/>
      <c r="I1" s="659"/>
      <c r="J1" s="659"/>
      <c r="K1" s="659"/>
      <c r="L1" s="659"/>
      <c r="M1" s="660"/>
      <c r="N1" s="660"/>
    </row>
    <row r="2" spans="1:14" ht="13.5">
      <c r="A2" s="144" t="s">
        <v>41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6"/>
      <c r="N2" s="146"/>
    </row>
    <row r="3" spans="1:14" s="31" customFormat="1" ht="3.75" customHeight="1"/>
    <row r="4" spans="1:14" ht="18.75" customHeight="1">
      <c r="A4" s="18" t="s">
        <v>267</v>
      </c>
      <c r="B4" s="18" t="s">
        <v>40</v>
      </c>
      <c r="C4" s="18" t="s">
        <v>268</v>
      </c>
      <c r="D4" s="18" t="s">
        <v>269</v>
      </c>
      <c r="E4" s="18" t="s">
        <v>270</v>
      </c>
      <c r="F4" s="18" t="s">
        <v>271</v>
      </c>
      <c r="G4" s="18" t="s">
        <v>272</v>
      </c>
      <c r="H4" s="18" t="s">
        <v>97</v>
      </c>
      <c r="I4" s="18" t="s">
        <v>98</v>
      </c>
      <c r="J4" s="18" t="s">
        <v>99</v>
      </c>
      <c r="K4" s="18" t="s">
        <v>100</v>
      </c>
      <c r="L4" s="18" t="s">
        <v>101</v>
      </c>
      <c r="M4" s="18" t="s">
        <v>90</v>
      </c>
      <c r="N4" s="18" t="s">
        <v>91</v>
      </c>
    </row>
    <row r="5" spans="1:14" s="31" customFormat="1" ht="2.1" customHeight="1"/>
    <row r="6" spans="1:14" ht="11.1" customHeight="1">
      <c r="A6" s="134" t="s">
        <v>177</v>
      </c>
      <c r="B6" s="135">
        <v>2018</v>
      </c>
      <c r="C6" s="158">
        <v>79.583333333333329</v>
      </c>
      <c r="D6" s="158">
        <v>80.833333333333329</v>
      </c>
      <c r="E6" s="158">
        <v>81.666666666666671</v>
      </c>
      <c r="F6" s="159">
        <v>81.666666666666671</v>
      </c>
      <c r="G6" s="159">
        <v>81.666666666666671</v>
      </c>
      <c r="H6" s="159">
        <v>81.666666666666671</v>
      </c>
      <c r="I6" s="159">
        <v>82.5</v>
      </c>
      <c r="J6" s="159">
        <v>82.5</v>
      </c>
      <c r="K6" s="159">
        <v>82.5</v>
      </c>
      <c r="L6" s="159">
        <v>82.5</v>
      </c>
      <c r="M6" s="159">
        <v>82.5</v>
      </c>
      <c r="N6" s="159">
        <v>82.5</v>
      </c>
    </row>
    <row r="7" spans="1:14" ht="11.1" customHeight="1">
      <c r="A7" s="134"/>
      <c r="B7" s="135">
        <v>2019</v>
      </c>
      <c r="C7" s="159">
        <v>84.166666666666671</v>
      </c>
      <c r="D7" s="160">
        <v>84.166666666666671</v>
      </c>
      <c r="E7" s="160">
        <v>84.166666666666671</v>
      </c>
      <c r="F7" s="160">
        <v>85.833333333333329</v>
      </c>
      <c r="G7" s="160">
        <v>85.833333333333329</v>
      </c>
      <c r="H7" s="160">
        <v>85.833333333333329</v>
      </c>
      <c r="I7" s="160">
        <v>89.166666666666671</v>
      </c>
      <c r="J7" s="160">
        <v>89.166666666666671</v>
      </c>
      <c r="K7" s="160">
        <v>100</v>
      </c>
      <c r="L7" s="160">
        <v>100</v>
      </c>
      <c r="M7" s="160">
        <v>100</v>
      </c>
      <c r="N7" s="160">
        <v>105</v>
      </c>
    </row>
    <row r="8" spans="1:14" ht="11.1" customHeight="1">
      <c r="A8" s="134"/>
      <c r="B8" s="135">
        <v>2020</v>
      </c>
      <c r="C8" s="159">
        <v>110</v>
      </c>
      <c r="D8" s="160">
        <v>109</v>
      </c>
      <c r="E8" s="160"/>
      <c r="F8" s="160"/>
      <c r="G8" s="160"/>
      <c r="H8" s="160"/>
      <c r="I8" s="160"/>
      <c r="J8" s="160"/>
      <c r="K8" s="160"/>
      <c r="L8" s="160"/>
      <c r="M8" s="160"/>
      <c r="N8" s="160"/>
    </row>
    <row r="9" spans="1:14" ht="11.1" customHeight="1">
      <c r="A9" s="284" t="s">
        <v>92</v>
      </c>
      <c r="B9" s="135">
        <v>2018</v>
      </c>
      <c r="C9" s="158">
        <v>95.535714285714292</v>
      </c>
      <c r="D9" s="158">
        <v>91.726190476190467</v>
      </c>
      <c r="E9" s="158">
        <v>91.726190476190467</v>
      </c>
      <c r="F9" s="159">
        <v>90.654761904761898</v>
      </c>
      <c r="G9" s="159">
        <v>86.892857142857139</v>
      </c>
      <c r="H9" s="159">
        <v>86.892857142857139</v>
      </c>
      <c r="I9" s="159">
        <v>87.488095238095255</v>
      </c>
      <c r="J9" s="159">
        <v>86.785714285714292</v>
      </c>
      <c r="K9" s="159">
        <v>86.607142857142861</v>
      </c>
      <c r="L9" s="159">
        <v>86.607142857142861</v>
      </c>
      <c r="M9" s="159">
        <v>84.821428571428569</v>
      </c>
      <c r="N9" s="159">
        <v>82.916666666666671</v>
      </c>
    </row>
    <row r="10" spans="1:14" ht="11.1" customHeight="1">
      <c r="A10" s="284"/>
      <c r="B10" s="135">
        <v>2019</v>
      </c>
      <c r="C10" s="159">
        <v>91.666666666666671</v>
      </c>
      <c r="D10" s="160">
        <v>85.555555555555543</v>
      </c>
      <c r="E10" s="160">
        <v>87.569444444444457</v>
      </c>
      <c r="F10" s="160">
        <v>86.388888888888872</v>
      </c>
      <c r="G10" s="160">
        <v>87.777777777777786</v>
      </c>
      <c r="H10" s="160">
        <v>83.452380952380963</v>
      </c>
      <c r="I10" s="160">
        <v>82.976190476190467</v>
      </c>
      <c r="J10" s="158">
        <v>84.404761904761898</v>
      </c>
      <c r="K10" s="158">
        <v>80</v>
      </c>
      <c r="L10" s="158">
        <v>85</v>
      </c>
      <c r="M10" s="158">
        <v>85</v>
      </c>
      <c r="N10" s="158">
        <v>95</v>
      </c>
    </row>
    <row r="11" spans="1:14" ht="11.1" customHeight="1">
      <c r="A11" s="284"/>
      <c r="B11" s="135">
        <v>2020</v>
      </c>
      <c r="C11" s="159">
        <v>82</v>
      </c>
      <c r="D11" s="160">
        <v>90</v>
      </c>
      <c r="E11" s="160"/>
      <c r="F11" s="160"/>
      <c r="G11" s="160"/>
      <c r="H11" s="160"/>
      <c r="I11" s="160"/>
      <c r="J11" s="158"/>
      <c r="K11" s="158"/>
      <c r="L11" s="158"/>
      <c r="M11" s="158"/>
      <c r="N11" s="158"/>
    </row>
    <row r="12" spans="1:14" ht="11.1" customHeight="1">
      <c r="A12" s="284" t="s">
        <v>83</v>
      </c>
      <c r="B12" s="135">
        <v>2018</v>
      </c>
      <c r="C12" s="158">
        <v>134</v>
      </c>
      <c r="D12" s="158">
        <v>131.25</v>
      </c>
      <c r="E12" s="158">
        <v>128.75</v>
      </c>
      <c r="F12" s="159">
        <v>131.66666666666666</v>
      </c>
      <c r="G12" s="159">
        <v>131.66666666666666</v>
      </c>
      <c r="H12" s="159">
        <v>131.66666666666666</v>
      </c>
      <c r="I12" s="159">
        <v>131.66666666666666</v>
      </c>
      <c r="J12" s="159">
        <v>131.66666666666666</v>
      </c>
      <c r="K12" s="159">
        <v>131.25</v>
      </c>
      <c r="L12" s="159">
        <v>131.33333333333334</v>
      </c>
      <c r="M12" s="159">
        <v>130.91666666666666</v>
      </c>
      <c r="N12" s="159">
        <v>131.33333333333334</v>
      </c>
    </row>
    <row r="13" spans="1:14" ht="11.1" customHeight="1">
      <c r="A13" s="284"/>
      <c r="B13" s="135">
        <v>2019</v>
      </c>
      <c r="C13" s="159">
        <v>131.33333333333334</v>
      </c>
      <c r="D13" s="160">
        <v>133.33333333333334</v>
      </c>
      <c r="E13" s="160">
        <v>133.33333333333334</v>
      </c>
      <c r="F13" s="160">
        <v>134.16666666666666</v>
      </c>
      <c r="G13" s="160">
        <v>134.16666666666666</v>
      </c>
      <c r="H13" s="160">
        <v>134.16666666666666</v>
      </c>
      <c r="I13" s="160">
        <v>134.41666666666666</v>
      </c>
      <c r="J13" s="158">
        <v>134.16666666666666</v>
      </c>
      <c r="K13" s="158">
        <v>135</v>
      </c>
      <c r="L13" s="158">
        <v>135</v>
      </c>
      <c r="M13" s="158">
        <v>135</v>
      </c>
      <c r="N13" s="158">
        <v>135</v>
      </c>
    </row>
    <row r="14" spans="1:14" ht="11.1" customHeight="1">
      <c r="A14" s="284"/>
      <c r="B14" s="135">
        <v>2020</v>
      </c>
      <c r="C14" s="159">
        <v>135</v>
      </c>
      <c r="D14" s="160" t="s">
        <v>555</v>
      </c>
      <c r="E14" s="160"/>
      <c r="F14" s="160"/>
      <c r="G14" s="160"/>
      <c r="H14" s="160"/>
      <c r="I14" s="160"/>
      <c r="J14" s="158"/>
      <c r="K14" s="158"/>
      <c r="L14" s="158"/>
      <c r="M14" s="158"/>
      <c r="N14" s="158"/>
    </row>
    <row r="15" spans="1:14" ht="11.1" customHeight="1">
      <c r="A15" s="284" t="s">
        <v>84</v>
      </c>
      <c r="B15" s="135">
        <v>2018</v>
      </c>
      <c r="C15" s="158">
        <v>87.954545454545453</v>
      </c>
      <c r="D15" s="158">
        <v>74.772727272727266</v>
      </c>
      <c r="E15" s="158">
        <v>76.36363636363636</v>
      </c>
      <c r="F15" s="159">
        <v>71.818181818181813</v>
      </c>
      <c r="G15" s="159">
        <v>74.318181818181813</v>
      </c>
      <c r="H15" s="159">
        <v>76.13636363636364</v>
      </c>
      <c r="I15" s="159">
        <v>76.36363636363636</v>
      </c>
      <c r="J15" s="159">
        <v>74.772727272727266</v>
      </c>
      <c r="K15" s="159">
        <v>74.545454545454547</v>
      </c>
      <c r="L15" s="159">
        <v>77.954545454545453</v>
      </c>
      <c r="M15" s="159">
        <v>81.590909090909093</v>
      </c>
      <c r="N15" s="159">
        <v>81.590909090909093</v>
      </c>
    </row>
    <row r="16" spans="1:14" ht="11.1" customHeight="1">
      <c r="A16" s="284"/>
      <c r="B16" s="135">
        <v>2019</v>
      </c>
      <c r="C16" s="159">
        <v>77.272727272727266</v>
      </c>
      <c r="D16" s="160">
        <v>75</v>
      </c>
      <c r="E16" s="160">
        <v>76.5</v>
      </c>
      <c r="F16" s="160">
        <v>74.25</v>
      </c>
      <c r="G16" s="160">
        <v>76.111111111111114</v>
      </c>
      <c r="H16" s="160">
        <v>81.111111111111114</v>
      </c>
      <c r="I16" s="160">
        <v>80</v>
      </c>
      <c r="J16" s="158">
        <v>83.333333333333329</v>
      </c>
      <c r="K16" s="158">
        <v>100</v>
      </c>
      <c r="L16" s="158">
        <v>90</v>
      </c>
      <c r="M16" s="158">
        <v>90</v>
      </c>
      <c r="N16" s="158">
        <v>90</v>
      </c>
    </row>
    <row r="17" spans="1:14" ht="11.1" customHeight="1">
      <c r="A17" s="284"/>
      <c r="B17" s="135">
        <v>2020</v>
      </c>
      <c r="C17" s="159">
        <v>90</v>
      </c>
      <c r="D17" s="160">
        <v>85</v>
      </c>
      <c r="E17" s="160"/>
      <c r="F17" s="160"/>
      <c r="G17" s="160"/>
      <c r="H17" s="160"/>
      <c r="I17" s="160"/>
      <c r="J17" s="158"/>
      <c r="K17" s="158"/>
      <c r="L17" s="158"/>
      <c r="M17" s="158"/>
      <c r="N17" s="158"/>
    </row>
    <row r="18" spans="1:14" ht="11.1" customHeight="1">
      <c r="A18" s="134" t="s">
        <v>110</v>
      </c>
      <c r="B18" s="135">
        <v>2018</v>
      </c>
      <c r="C18" s="158">
        <v>75</v>
      </c>
      <c r="D18" s="158">
        <v>75</v>
      </c>
      <c r="E18" s="158">
        <v>75</v>
      </c>
      <c r="F18" s="159">
        <v>72.5</v>
      </c>
      <c r="G18" s="159">
        <v>72.5</v>
      </c>
      <c r="H18" s="159">
        <v>75.555555555555557</v>
      </c>
      <c r="I18" s="159">
        <v>75.555555555555557</v>
      </c>
      <c r="J18" s="159">
        <v>76.111111111111114</v>
      </c>
      <c r="K18" s="159">
        <v>76.111111111111114</v>
      </c>
      <c r="L18" s="159">
        <v>78.333333333333329</v>
      </c>
      <c r="M18" s="159">
        <v>78.333333333333329</v>
      </c>
      <c r="N18" s="159">
        <v>79.722222222222229</v>
      </c>
    </row>
    <row r="19" spans="1:14" ht="11.1" customHeight="1">
      <c r="A19" s="134"/>
      <c r="B19" s="135">
        <v>2019</v>
      </c>
      <c r="C19" s="159">
        <v>79.722222222222229</v>
      </c>
      <c r="D19" s="160">
        <v>80.3125</v>
      </c>
      <c r="E19" s="160">
        <v>80.625</v>
      </c>
      <c r="F19" s="160">
        <v>80.625</v>
      </c>
      <c r="G19" s="160">
        <v>82.8125</v>
      </c>
      <c r="H19" s="160">
        <v>82.8125</v>
      </c>
      <c r="I19" s="160">
        <v>82.5</v>
      </c>
      <c r="J19" s="158">
        <v>82.5</v>
      </c>
      <c r="K19" s="158">
        <v>80</v>
      </c>
      <c r="L19" s="158">
        <v>80</v>
      </c>
      <c r="M19" s="158">
        <v>80</v>
      </c>
      <c r="N19" s="158">
        <v>80</v>
      </c>
    </row>
    <row r="20" spans="1:14" ht="11.1" customHeight="1">
      <c r="A20" s="134"/>
      <c r="B20" s="135">
        <v>2020</v>
      </c>
      <c r="C20" s="159">
        <v>85</v>
      </c>
      <c r="D20" s="160">
        <v>85</v>
      </c>
      <c r="E20" s="160"/>
      <c r="F20" s="160"/>
      <c r="G20" s="160"/>
      <c r="H20" s="160"/>
      <c r="I20" s="160"/>
      <c r="J20" s="158"/>
      <c r="K20" s="158"/>
      <c r="L20" s="158"/>
      <c r="M20" s="158"/>
      <c r="N20" s="158"/>
    </row>
    <row r="21" spans="1:14" ht="11.1" customHeight="1">
      <c r="A21" s="134" t="s">
        <v>255</v>
      </c>
      <c r="B21" s="135">
        <v>2018</v>
      </c>
      <c r="C21" s="158">
        <v>50.3125</v>
      </c>
      <c r="D21" s="158">
        <v>50.3125</v>
      </c>
      <c r="E21" s="158">
        <v>50.3125</v>
      </c>
      <c r="F21" s="160">
        <v>48.75</v>
      </c>
      <c r="G21" s="160">
        <v>48.75</v>
      </c>
      <c r="H21" s="160">
        <v>48.75</v>
      </c>
      <c r="I21" s="160">
        <v>48.75</v>
      </c>
      <c r="J21" s="160">
        <v>48.75</v>
      </c>
      <c r="K21" s="160">
        <v>48.75</v>
      </c>
      <c r="L21" s="160">
        <v>48.75</v>
      </c>
      <c r="M21" s="160">
        <v>48.75</v>
      </c>
      <c r="N21" s="160">
        <v>47.916666666666664</v>
      </c>
    </row>
    <row r="22" spans="1:14" ht="11.1" customHeight="1">
      <c r="A22" s="134"/>
      <c r="B22" s="135">
        <v>2019</v>
      </c>
      <c r="C22" s="160">
        <v>50.3125</v>
      </c>
      <c r="D22" s="160">
        <v>50.3125</v>
      </c>
      <c r="E22" s="160">
        <v>50.3125</v>
      </c>
      <c r="F22" s="160">
        <v>53.75</v>
      </c>
      <c r="G22" s="160">
        <v>54.6875</v>
      </c>
      <c r="H22" s="160">
        <v>50</v>
      </c>
      <c r="I22" s="160">
        <v>50</v>
      </c>
      <c r="J22" s="158">
        <v>50</v>
      </c>
      <c r="K22" s="158">
        <v>65</v>
      </c>
      <c r="L22" s="160">
        <v>70</v>
      </c>
      <c r="M22" s="160">
        <v>70</v>
      </c>
      <c r="N22" s="160">
        <v>72.5</v>
      </c>
    </row>
    <row r="23" spans="1:14" ht="11.1" customHeight="1">
      <c r="A23" s="134"/>
      <c r="B23" s="135">
        <v>2020</v>
      </c>
      <c r="C23" s="159">
        <v>70</v>
      </c>
      <c r="D23" s="159">
        <v>70</v>
      </c>
      <c r="E23" s="160"/>
      <c r="F23" s="160"/>
      <c r="G23" s="160"/>
      <c r="H23" s="160"/>
      <c r="I23" s="160"/>
      <c r="J23" s="158"/>
      <c r="K23" s="158"/>
      <c r="L23" s="160"/>
      <c r="M23" s="160"/>
      <c r="N23" s="160"/>
    </row>
    <row r="24" spans="1:14" ht="11.1" customHeight="1">
      <c r="A24" s="134" t="s">
        <v>256</v>
      </c>
      <c r="B24" s="135">
        <v>2018</v>
      </c>
      <c r="C24" s="158">
        <v>56.5</v>
      </c>
      <c r="D24" s="158">
        <v>56.25</v>
      </c>
      <c r="E24" s="158">
        <v>58.333333333333336</v>
      </c>
      <c r="F24" s="160">
        <v>60</v>
      </c>
      <c r="G24" s="160">
        <v>58.75</v>
      </c>
      <c r="H24" s="160">
        <v>58.75</v>
      </c>
      <c r="I24" s="160">
        <v>58</v>
      </c>
      <c r="J24" s="160">
        <v>57.916666666666664</v>
      </c>
      <c r="K24" s="160">
        <v>57.916666666666664</v>
      </c>
      <c r="L24" s="160">
        <v>60</v>
      </c>
      <c r="M24" s="160">
        <v>60</v>
      </c>
      <c r="N24" s="160">
        <v>60</v>
      </c>
    </row>
    <row r="25" spans="1:14" ht="11.1" customHeight="1">
      <c r="A25" s="134"/>
      <c r="B25" s="135">
        <v>2019</v>
      </c>
      <c r="C25" s="160">
        <v>60</v>
      </c>
      <c r="D25" s="160">
        <v>60</v>
      </c>
      <c r="E25" s="160">
        <v>62.857142857142854</v>
      </c>
      <c r="F25" s="160">
        <v>62.5</v>
      </c>
      <c r="G25" s="160">
        <v>62.5</v>
      </c>
      <c r="H25" s="160">
        <v>60</v>
      </c>
      <c r="I25" s="160">
        <v>60</v>
      </c>
      <c r="J25" s="158">
        <v>61.25</v>
      </c>
      <c r="K25" s="158">
        <v>62.5</v>
      </c>
      <c r="L25" s="160">
        <v>62.5</v>
      </c>
      <c r="M25" s="160">
        <v>62.5</v>
      </c>
      <c r="N25" s="160">
        <v>62.5</v>
      </c>
    </row>
    <row r="26" spans="1:14" ht="11.1" customHeight="1">
      <c r="A26" s="134"/>
      <c r="B26" s="135">
        <v>2020</v>
      </c>
      <c r="C26" s="160">
        <v>60</v>
      </c>
      <c r="D26" s="441" t="s">
        <v>554</v>
      </c>
      <c r="E26" s="160"/>
      <c r="F26" s="160"/>
      <c r="G26" s="160"/>
      <c r="H26" s="160"/>
      <c r="I26" s="160"/>
      <c r="J26" s="158"/>
      <c r="K26" s="158"/>
      <c r="L26" s="160"/>
      <c r="M26" s="160"/>
      <c r="N26" s="160"/>
    </row>
    <row r="27" spans="1:14" ht="11.1" customHeight="1">
      <c r="A27" s="134" t="s">
        <v>174</v>
      </c>
      <c r="B27" s="135">
        <v>2018</v>
      </c>
      <c r="C27" s="158">
        <v>170</v>
      </c>
      <c r="D27" s="158">
        <v>170</v>
      </c>
      <c r="E27" s="158">
        <v>170</v>
      </c>
      <c r="F27" s="160">
        <v>170</v>
      </c>
      <c r="G27" s="160">
        <v>170</v>
      </c>
      <c r="H27" s="160">
        <v>170</v>
      </c>
      <c r="I27" s="160">
        <v>170</v>
      </c>
      <c r="J27" s="160">
        <v>170</v>
      </c>
      <c r="K27" s="160">
        <v>170</v>
      </c>
      <c r="L27" s="160">
        <v>170</v>
      </c>
      <c r="M27" s="160">
        <v>170</v>
      </c>
      <c r="N27" s="160">
        <v>170</v>
      </c>
    </row>
    <row r="28" spans="1:14" ht="11.1" customHeight="1">
      <c r="A28" s="134"/>
      <c r="B28" s="135">
        <v>2019</v>
      </c>
      <c r="C28" s="160">
        <v>118.75</v>
      </c>
      <c r="D28" s="160">
        <v>118.75</v>
      </c>
      <c r="E28" s="160">
        <v>118.75</v>
      </c>
      <c r="F28" s="160">
        <v>121.25</v>
      </c>
      <c r="G28" s="160">
        <v>121.25</v>
      </c>
      <c r="H28" s="160">
        <v>118.75</v>
      </c>
      <c r="I28" s="160">
        <v>118.75</v>
      </c>
      <c r="J28" s="158">
        <v>121.25</v>
      </c>
      <c r="K28" s="158">
        <v>125</v>
      </c>
      <c r="L28" s="160">
        <v>125</v>
      </c>
      <c r="M28" s="160">
        <v>125</v>
      </c>
      <c r="N28" s="160">
        <v>125</v>
      </c>
    </row>
    <row r="29" spans="1:14" ht="11.1" customHeight="1">
      <c r="A29" s="134"/>
      <c r="B29" s="135">
        <v>2020</v>
      </c>
      <c r="C29" s="160">
        <v>125</v>
      </c>
      <c r="D29" s="160">
        <v>125</v>
      </c>
      <c r="E29" s="160"/>
      <c r="F29" s="160"/>
      <c r="G29" s="160"/>
      <c r="H29" s="160"/>
      <c r="I29" s="160"/>
      <c r="J29" s="158"/>
      <c r="K29" s="158"/>
      <c r="L29" s="160"/>
      <c r="M29" s="160"/>
      <c r="N29" s="160"/>
    </row>
    <row r="30" spans="1:14" ht="11.1" customHeight="1">
      <c r="A30" s="134" t="s">
        <v>175</v>
      </c>
      <c r="B30" s="135">
        <v>2018</v>
      </c>
      <c r="C30" s="158">
        <v>132.5</v>
      </c>
      <c r="D30" s="158">
        <v>127.5</v>
      </c>
      <c r="E30" s="158">
        <v>135</v>
      </c>
      <c r="F30" s="160">
        <v>132.5</v>
      </c>
      <c r="G30" s="160">
        <v>125</v>
      </c>
      <c r="H30" s="160">
        <v>127.5</v>
      </c>
      <c r="I30" s="160">
        <v>107.5</v>
      </c>
      <c r="J30" s="160">
        <v>132.5</v>
      </c>
      <c r="K30" s="160">
        <v>112.5</v>
      </c>
      <c r="L30" s="160">
        <v>132.5</v>
      </c>
      <c r="M30" s="160">
        <v>132.5</v>
      </c>
      <c r="N30" s="160">
        <v>132.5</v>
      </c>
    </row>
    <row r="31" spans="1:14" ht="11.1" customHeight="1">
      <c r="A31" s="134"/>
      <c r="B31" s="135">
        <v>2019</v>
      </c>
      <c r="C31" s="160">
        <v>132.5</v>
      </c>
      <c r="D31" s="160">
        <v>132.5</v>
      </c>
      <c r="E31" s="160">
        <v>132.5</v>
      </c>
      <c r="F31" s="160">
        <v>132.5</v>
      </c>
      <c r="G31" s="160">
        <v>132.5</v>
      </c>
      <c r="H31" s="160">
        <v>127.5</v>
      </c>
      <c r="I31" s="160">
        <v>127.5</v>
      </c>
      <c r="J31" s="158">
        <v>132.5</v>
      </c>
      <c r="K31" s="158">
        <v>140</v>
      </c>
      <c r="L31" s="160">
        <v>140</v>
      </c>
      <c r="M31" s="160">
        <v>140</v>
      </c>
      <c r="N31" s="160">
        <v>115</v>
      </c>
    </row>
    <row r="32" spans="1:14" ht="11.1" customHeight="1">
      <c r="A32" s="150"/>
      <c r="B32" s="151">
        <v>2020</v>
      </c>
      <c r="C32" s="161">
        <v>135</v>
      </c>
      <c r="D32" s="161">
        <v>135</v>
      </c>
      <c r="E32" s="161"/>
      <c r="F32" s="161"/>
      <c r="G32" s="161"/>
      <c r="H32" s="161"/>
      <c r="I32" s="161"/>
      <c r="J32" s="162"/>
      <c r="K32" s="162"/>
      <c r="L32" s="161"/>
      <c r="M32" s="161"/>
      <c r="N32" s="161"/>
    </row>
    <row r="33" spans="1:14" ht="11.1" customHeight="1">
      <c r="A33" s="36" t="s">
        <v>196</v>
      </c>
      <c r="B33" s="6"/>
      <c r="C33" s="154"/>
      <c r="D33" s="154"/>
      <c r="E33" s="154"/>
      <c r="F33" s="154"/>
      <c r="G33" s="154"/>
      <c r="H33" s="155"/>
      <c r="I33" s="155"/>
      <c r="J33" s="155"/>
      <c r="K33" s="155"/>
      <c r="L33" s="155"/>
      <c r="M33" s="155"/>
      <c r="N33" s="155"/>
    </row>
    <row r="34" spans="1:14" ht="9" customHeight="1">
      <c r="A34" s="127" t="s">
        <v>227</v>
      </c>
      <c r="B34" s="127"/>
      <c r="C34" s="156"/>
      <c r="D34" s="156"/>
      <c r="E34" s="156"/>
      <c r="F34" s="156"/>
      <c r="G34" s="156"/>
      <c r="H34" s="157"/>
      <c r="I34" s="157"/>
      <c r="J34" s="157"/>
      <c r="K34" s="157"/>
      <c r="L34" s="157"/>
      <c r="M34" s="157"/>
      <c r="N34" s="157"/>
    </row>
    <row r="35" spans="1:14" ht="13.5">
      <c r="A35" s="61"/>
      <c r="B35" s="62"/>
      <c r="C35" s="37"/>
      <c r="D35" s="37"/>
      <c r="E35" s="37"/>
      <c r="F35" s="37"/>
      <c r="G35" s="37"/>
      <c r="H35" s="38"/>
      <c r="I35" s="38"/>
      <c r="J35" s="38"/>
      <c r="K35" s="38"/>
      <c r="L35" s="38"/>
      <c r="M35" s="38"/>
      <c r="N35" s="38"/>
    </row>
    <row r="36" spans="1:14">
      <c r="A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</row>
    <row r="37" spans="1:14" ht="11.1" customHeight="1"/>
  </sheetData>
  <mergeCells count="1">
    <mergeCell ref="A1:N1"/>
  </mergeCells>
  <phoneticPr fontId="19" type="noConversion"/>
  <pageMargins left="0.59055118110236227" right="0.59055118110236227" top="0.59055118110236227" bottom="0.59055118110236227" header="0.59055118110236227" footer="0.59055118110236227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103"/>
  <sheetViews>
    <sheetView showGridLines="0" zoomScaleNormal="100" zoomScaleSheetLayoutView="100" zoomScalePageLayoutView="130" workbookViewId="0"/>
  </sheetViews>
  <sheetFormatPr baseColWidth="10" defaultColWidth="10.85546875" defaultRowHeight="12.75"/>
  <cols>
    <col min="1" max="1" width="20.7109375" style="164" customWidth="1"/>
    <col min="2" max="7" width="10.7109375" style="164" customWidth="1"/>
    <col min="8" max="16384" width="10.85546875" style="164"/>
  </cols>
  <sheetData>
    <row r="1" spans="1:7" ht="15.75" customHeight="1">
      <c r="A1" s="408" t="s">
        <v>45</v>
      </c>
      <c r="B1" s="163"/>
      <c r="C1" s="163"/>
    </row>
    <row r="2" spans="1:7" ht="13.5">
      <c r="A2" s="165" t="s">
        <v>552</v>
      </c>
      <c r="B2" s="163"/>
      <c r="C2" s="163"/>
    </row>
    <row r="3" spans="1:7" ht="5.0999999999999996" customHeight="1">
      <c r="A3" s="165"/>
      <c r="B3" s="163"/>
      <c r="C3" s="163"/>
    </row>
    <row r="4" spans="1:7" ht="15.95" customHeight="1">
      <c r="A4" s="661" t="s">
        <v>42</v>
      </c>
      <c r="B4" s="663" t="s">
        <v>306</v>
      </c>
      <c r="C4" s="664"/>
      <c r="D4" s="665"/>
      <c r="E4" s="663" t="s">
        <v>319</v>
      </c>
      <c r="F4" s="664"/>
      <c r="G4" s="665"/>
    </row>
    <row r="5" spans="1:7" ht="14.1" customHeight="1">
      <c r="A5" s="662"/>
      <c r="B5" s="247" t="s">
        <v>59</v>
      </c>
      <c r="C5" s="247" t="s">
        <v>482</v>
      </c>
      <c r="D5" s="166" t="s">
        <v>141</v>
      </c>
      <c r="E5" s="247" t="s">
        <v>59</v>
      </c>
      <c r="F5" s="247" t="s">
        <v>482</v>
      </c>
      <c r="G5" s="166" t="s">
        <v>141</v>
      </c>
    </row>
    <row r="6" spans="1:7" ht="5.0999999999999996" customHeight="1">
      <c r="A6" s="246"/>
      <c r="B6" s="246"/>
      <c r="C6" s="246"/>
      <c r="D6" s="246"/>
      <c r="E6" s="246"/>
      <c r="F6" s="246"/>
      <c r="G6" s="246"/>
    </row>
    <row r="7" spans="1:7" s="170" customFormat="1" ht="12" customHeight="1">
      <c r="A7" s="587" t="s">
        <v>184</v>
      </c>
      <c r="B7" s="167"/>
      <c r="C7" s="167"/>
      <c r="D7" s="168"/>
      <c r="E7" s="167"/>
      <c r="F7" s="167"/>
      <c r="G7" s="169"/>
    </row>
    <row r="8" spans="1:7" s="170" customFormat="1" ht="12" customHeight="1">
      <c r="A8" s="171" t="s">
        <v>185</v>
      </c>
      <c r="B8" s="589">
        <v>135</v>
      </c>
      <c r="C8" s="583">
        <v>135</v>
      </c>
      <c r="D8" s="143">
        <f>((C8/B8)-    1)*100</f>
        <v>0</v>
      </c>
      <c r="E8" s="592">
        <v>115</v>
      </c>
      <c r="F8" s="219">
        <v>115</v>
      </c>
      <c r="G8" s="143">
        <f t="shared" ref="G8:G19" si="0">((F8/E8)-    1)*100</f>
        <v>0</v>
      </c>
    </row>
    <row r="9" spans="1:7" s="170" customFormat="1" ht="12" customHeight="1">
      <c r="A9" s="171" t="s">
        <v>334</v>
      </c>
      <c r="B9" s="590">
        <v>87.5</v>
      </c>
      <c r="C9" s="583">
        <v>88</v>
      </c>
      <c r="D9" s="143">
        <f>((C9/B9)-    1)*100</f>
        <v>0.57142857142857828</v>
      </c>
      <c r="E9" s="591">
        <v>55</v>
      </c>
      <c r="F9" s="219">
        <v>59</v>
      </c>
      <c r="G9" s="143">
        <f t="shared" si="0"/>
        <v>7.2727272727272751</v>
      </c>
    </row>
    <row r="10" spans="1:7" s="170" customFormat="1" ht="12" customHeight="1">
      <c r="A10" s="171" t="s">
        <v>420</v>
      </c>
      <c r="B10" s="589">
        <v>82.5</v>
      </c>
      <c r="C10" s="583">
        <v>84.5</v>
      </c>
      <c r="D10" s="143">
        <f>((C10/B10)-    1)*100</f>
        <v>2.4242424242424176</v>
      </c>
      <c r="E10" s="592">
        <v>77.5</v>
      </c>
      <c r="F10" s="216">
        <v>77.5</v>
      </c>
      <c r="G10" s="143">
        <f t="shared" si="0"/>
        <v>0</v>
      </c>
    </row>
    <row r="11" spans="1:7" s="170" customFormat="1" ht="12" customHeight="1">
      <c r="A11" s="171" t="s">
        <v>336</v>
      </c>
      <c r="B11" s="589">
        <v>72.5</v>
      </c>
      <c r="C11" s="583">
        <v>84.5</v>
      </c>
      <c r="D11" s="143">
        <f>((C11/B11)-    1)*100</f>
        <v>16.551724137931046</v>
      </c>
      <c r="E11" s="592">
        <v>62.5</v>
      </c>
      <c r="F11" s="216">
        <v>67.5</v>
      </c>
      <c r="G11" s="143">
        <f t="shared" si="0"/>
        <v>8.0000000000000071</v>
      </c>
    </row>
    <row r="12" spans="1:7" s="170" customFormat="1" ht="12" customHeight="1">
      <c r="A12" s="171" t="s">
        <v>130</v>
      </c>
      <c r="B12" s="591" t="s">
        <v>396</v>
      </c>
      <c r="C12" s="216" t="s">
        <v>46</v>
      </c>
      <c r="D12" s="584" t="s">
        <v>150</v>
      </c>
      <c r="E12" s="591">
        <v>110</v>
      </c>
      <c r="F12" s="219">
        <v>150</v>
      </c>
      <c r="G12" s="143">
        <f t="shared" si="0"/>
        <v>36.363636363636353</v>
      </c>
    </row>
    <row r="13" spans="1:7" s="170" customFormat="1" ht="12" customHeight="1">
      <c r="A13" s="171" t="s">
        <v>186</v>
      </c>
      <c r="B13" s="589">
        <v>130</v>
      </c>
      <c r="C13" s="583">
        <v>185</v>
      </c>
      <c r="D13" s="143">
        <f>((C13/B13)-    1)*100</f>
        <v>42.307692307692314</v>
      </c>
      <c r="E13" s="592">
        <v>85</v>
      </c>
      <c r="F13" s="219">
        <v>90</v>
      </c>
      <c r="G13" s="143">
        <f t="shared" si="0"/>
        <v>5.8823529411764719</v>
      </c>
    </row>
    <row r="14" spans="1:7" s="170" customFormat="1" ht="12" customHeight="1">
      <c r="A14" s="588" t="s">
        <v>346</v>
      </c>
      <c r="B14" s="581"/>
      <c r="C14" s="582"/>
      <c r="D14" s="174"/>
      <c r="E14" s="172"/>
      <c r="F14" s="172"/>
      <c r="G14" s="172"/>
    </row>
    <row r="15" spans="1:7" s="170" customFormat="1" ht="12" customHeight="1">
      <c r="A15" s="171" t="s">
        <v>347</v>
      </c>
      <c r="B15" s="590">
        <v>68.75</v>
      </c>
      <c r="C15" s="583">
        <v>65</v>
      </c>
      <c r="D15" s="143">
        <f>((C15/B15)-    1)*100</f>
        <v>-5.4545454545454568</v>
      </c>
      <c r="E15" s="591">
        <v>82.5</v>
      </c>
      <c r="F15" s="216">
        <v>52.5</v>
      </c>
      <c r="G15" s="143">
        <f t="shared" si="0"/>
        <v>-36.363636363636367</v>
      </c>
    </row>
    <row r="16" spans="1:7" s="170" customFormat="1" ht="12" customHeight="1">
      <c r="A16" s="171" t="s">
        <v>348</v>
      </c>
      <c r="B16" s="589">
        <v>45</v>
      </c>
      <c r="C16" s="160">
        <v>51.5</v>
      </c>
      <c r="D16" s="143">
        <f>((C16/B16)-    1)*100</f>
        <v>14.444444444444438</v>
      </c>
      <c r="E16" s="592">
        <v>85.833333333333329</v>
      </c>
      <c r="F16" s="219">
        <v>82.5</v>
      </c>
      <c r="G16" s="143">
        <f t="shared" si="0"/>
        <v>-3.8834951456310662</v>
      </c>
    </row>
    <row r="17" spans="1:8" s="170" customFormat="1" ht="12" customHeight="1">
      <c r="A17" s="171" t="s">
        <v>349</v>
      </c>
      <c r="B17" s="590">
        <v>75</v>
      </c>
      <c r="C17" s="160">
        <v>62.5</v>
      </c>
      <c r="D17" s="223" t="s">
        <v>150</v>
      </c>
      <c r="E17" s="591">
        <v>85</v>
      </c>
      <c r="F17" s="219">
        <v>130</v>
      </c>
      <c r="G17" s="143">
        <f t="shared" si="0"/>
        <v>52.941176470588225</v>
      </c>
    </row>
    <row r="18" spans="1:8" s="170" customFormat="1" ht="12" customHeight="1">
      <c r="A18" s="171" t="s">
        <v>350</v>
      </c>
      <c r="B18" s="589">
        <v>93.25</v>
      </c>
      <c r="C18" s="583">
        <v>70</v>
      </c>
      <c r="D18" s="143">
        <f>((C18/B18)-    1)*100</f>
        <v>-24.93297587131368</v>
      </c>
      <c r="E18" s="592">
        <v>67.5</v>
      </c>
      <c r="F18" s="216">
        <v>56</v>
      </c>
      <c r="G18" s="143">
        <f t="shared" si="0"/>
        <v>-17.037037037037038</v>
      </c>
    </row>
    <row r="19" spans="1:8" s="170" customFormat="1" ht="12" customHeight="1">
      <c r="A19" s="171" t="s">
        <v>351</v>
      </c>
      <c r="B19" s="590">
        <v>42.5</v>
      </c>
      <c r="C19" s="160">
        <v>47.5</v>
      </c>
      <c r="D19" s="143">
        <f>((C19/B19)-    1)*100</f>
        <v>11.764705882352944</v>
      </c>
      <c r="E19" s="591">
        <v>82.5</v>
      </c>
      <c r="F19" s="216">
        <v>77.5</v>
      </c>
      <c r="G19" s="143">
        <f t="shared" si="0"/>
        <v>-6.0606060606060552</v>
      </c>
    </row>
    <row r="20" spans="1:8" s="170" customFormat="1" ht="12" customHeight="1">
      <c r="A20" s="171" t="s">
        <v>352</v>
      </c>
      <c r="B20" s="590">
        <v>75</v>
      </c>
      <c r="C20" s="216" t="s">
        <v>46</v>
      </c>
      <c r="D20" s="223" t="s">
        <v>150</v>
      </c>
      <c r="E20" s="591">
        <v>110</v>
      </c>
      <c r="F20" s="219" t="s">
        <v>484</v>
      </c>
      <c r="G20" s="223" t="s">
        <v>150</v>
      </c>
    </row>
    <row r="21" spans="1:8" s="170" customFormat="1" ht="12" customHeight="1">
      <c r="A21" s="588" t="s">
        <v>353</v>
      </c>
      <c r="B21" s="583"/>
      <c r="C21" s="583"/>
      <c r="D21" s="172"/>
      <c r="E21" s="172"/>
      <c r="F21" s="172"/>
      <c r="G21" s="143"/>
      <c r="H21"/>
    </row>
    <row r="22" spans="1:8" s="170" customFormat="1" ht="12" customHeight="1">
      <c r="A22" s="171" t="s">
        <v>83</v>
      </c>
      <c r="B22" s="590">
        <v>80</v>
      </c>
      <c r="C22" s="583">
        <v>80</v>
      </c>
      <c r="D22" s="143">
        <f t="shared" ref="D22:D29" si="1">((C22/B22)-    1)*100</f>
        <v>0</v>
      </c>
      <c r="E22" s="591">
        <v>145</v>
      </c>
      <c r="F22" s="596">
        <f>AVERAGE(D22:E22)</f>
        <v>72.5</v>
      </c>
      <c r="G22" s="143">
        <f>((F22/E22)-    1)*100</f>
        <v>-50</v>
      </c>
      <c r="H22"/>
    </row>
    <row r="23" spans="1:8" s="170" customFormat="1" ht="12" customHeight="1">
      <c r="A23" s="171" t="s">
        <v>354</v>
      </c>
      <c r="B23" s="589">
        <v>80</v>
      </c>
      <c r="C23" s="583">
        <v>80</v>
      </c>
      <c r="D23" s="143">
        <f t="shared" si="1"/>
        <v>0</v>
      </c>
      <c r="E23" s="592">
        <v>72.5</v>
      </c>
      <c r="F23" s="597">
        <f>AVERAGE(D23:E23)</f>
        <v>36.25</v>
      </c>
      <c r="G23" s="143">
        <f>((F23/E23)-    1)*100</f>
        <v>-50</v>
      </c>
      <c r="H23"/>
    </row>
    <row r="24" spans="1:8" s="170" customFormat="1" ht="12" customHeight="1">
      <c r="A24" s="171" t="s">
        <v>355</v>
      </c>
      <c r="B24" s="590">
        <v>75</v>
      </c>
      <c r="C24" s="583">
        <v>100</v>
      </c>
      <c r="D24" s="143">
        <f t="shared" si="1"/>
        <v>33.333333333333329</v>
      </c>
      <c r="E24" s="591">
        <v>175</v>
      </c>
      <c r="F24" s="596">
        <f>AVERAGE(D24:E24)</f>
        <v>104.16666666666666</v>
      </c>
      <c r="G24" s="143">
        <f>((F24/E24)-    1)*100</f>
        <v>-40.476190476190474</v>
      </c>
      <c r="H24"/>
    </row>
    <row r="25" spans="1:8" s="170" customFormat="1" ht="12" customHeight="1">
      <c r="A25" s="171" t="s">
        <v>356</v>
      </c>
      <c r="B25" s="589">
        <v>75</v>
      </c>
      <c r="C25" s="583">
        <v>75</v>
      </c>
      <c r="D25" s="143">
        <f t="shared" si="1"/>
        <v>0</v>
      </c>
      <c r="E25" s="592" t="s">
        <v>396</v>
      </c>
      <c r="F25" s="597"/>
      <c r="G25" s="223" t="s">
        <v>150</v>
      </c>
      <c r="H25"/>
    </row>
    <row r="26" spans="1:8" s="170" customFormat="1" ht="12" customHeight="1">
      <c r="A26" s="171" t="s">
        <v>357</v>
      </c>
      <c r="B26" s="590">
        <v>80</v>
      </c>
      <c r="C26" s="583">
        <v>62.5</v>
      </c>
      <c r="D26" s="143">
        <f t="shared" si="1"/>
        <v>-21.875</v>
      </c>
      <c r="E26" s="591">
        <v>82.5</v>
      </c>
      <c r="F26" s="596">
        <f>AVERAGE(D26:E26)</f>
        <v>30.3125</v>
      </c>
      <c r="G26" s="143">
        <f>((F26/E26)-    1)*100</f>
        <v>-63.257575757575758</v>
      </c>
      <c r="H26"/>
    </row>
    <row r="27" spans="1:8" s="170" customFormat="1" ht="12" customHeight="1">
      <c r="A27" s="171" t="s">
        <v>358</v>
      </c>
      <c r="B27" s="589">
        <v>75</v>
      </c>
      <c r="C27" s="583">
        <v>77.5</v>
      </c>
      <c r="D27" s="143">
        <f t="shared" si="1"/>
        <v>3.3333333333333437</v>
      </c>
      <c r="E27" s="592">
        <v>190</v>
      </c>
      <c r="F27" s="596">
        <f>AVERAGE(D27:E27)</f>
        <v>96.666666666666671</v>
      </c>
      <c r="G27" s="143">
        <f>((F27/E27)-    1)*100</f>
        <v>-49.122807017543856</v>
      </c>
      <c r="H27"/>
    </row>
    <row r="28" spans="1:8" s="170" customFormat="1" ht="12" customHeight="1">
      <c r="A28" s="171" t="s">
        <v>359</v>
      </c>
      <c r="B28" s="590">
        <v>110</v>
      </c>
      <c r="C28" s="583">
        <v>115</v>
      </c>
      <c r="D28" s="143">
        <f t="shared" si="1"/>
        <v>4.5454545454545414</v>
      </c>
      <c r="E28" s="591" t="s">
        <v>396</v>
      </c>
      <c r="F28" s="591" t="s">
        <v>396</v>
      </c>
      <c r="G28" s="223" t="s">
        <v>150</v>
      </c>
      <c r="H28"/>
    </row>
    <row r="29" spans="1:8" s="170" customFormat="1" ht="12" customHeight="1">
      <c r="A29" s="171" t="s">
        <v>132</v>
      </c>
      <c r="B29" s="590">
        <v>90</v>
      </c>
      <c r="C29" s="583">
        <v>90</v>
      </c>
      <c r="D29" s="143">
        <f t="shared" si="1"/>
        <v>0</v>
      </c>
      <c r="E29" s="591">
        <v>135</v>
      </c>
      <c r="F29" s="596">
        <f>AVERAGE(D29:E29)</f>
        <v>67.5</v>
      </c>
      <c r="G29" s="143">
        <f>((F29/E29)-    1)*100</f>
        <v>-50</v>
      </c>
      <c r="H29"/>
    </row>
    <row r="30" spans="1:8" s="170" customFormat="1" ht="12" customHeight="1">
      <c r="A30" s="588" t="s">
        <v>360</v>
      </c>
      <c r="B30" s="583"/>
      <c r="C30" s="583"/>
      <c r="D30" s="216"/>
      <c r="E30" s="591"/>
      <c r="F30" s="172"/>
      <c r="G30" s="223"/>
      <c r="H30"/>
    </row>
    <row r="31" spans="1:8" s="170" customFormat="1" ht="12" customHeight="1">
      <c r="A31" s="171" t="s">
        <v>362</v>
      </c>
      <c r="B31" s="589">
        <v>62.5</v>
      </c>
      <c r="C31" s="583">
        <v>120</v>
      </c>
      <c r="D31" s="143">
        <f t="shared" ref="D31:D41" si="2">((C31/B31)-    1)*100</f>
        <v>92</v>
      </c>
      <c r="E31" s="592">
        <v>60</v>
      </c>
      <c r="F31" s="219">
        <v>60</v>
      </c>
      <c r="G31" s="143">
        <f t="shared" ref="G31:G41" si="3">((F31/E31)-    1)*100</f>
        <v>0</v>
      </c>
      <c r="H31"/>
    </row>
    <row r="32" spans="1:8" s="170" customFormat="1" ht="12" customHeight="1">
      <c r="A32" s="171" t="s">
        <v>361</v>
      </c>
      <c r="B32" s="589">
        <v>62.5</v>
      </c>
      <c r="C32" s="583">
        <v>70</v>
      </c>
      <c r="D32" s="143">
        <f t="shared" si="2"/>
        <v>12.000000000000011</v>
      </c>
      <c r="E32" s="592">
        <v>65</v>
      </c>
      <c r="F32" s="219">
        <v>100</v>
      </c>
      <c r="G32" s="143">
        <f t="shared" si="3"/>
        <v>53.846153846153854</v>
      </c>
      <c r="H32"/>
    </row>
    <row r="33" spans="1:8" s="170" customFormat="1" ht="12" customHeight="1">
      <c r="A33" s="171" t="s">
        <v>26</v>
      </c>
      <c r="B33" s="589">
        <v>70</v>
      </c>
      <c r="C33" s="583">
        <v>70</v>
      </c>
      <c r="D33" s="143">
        <f t="shared" si="2"/>
        <v>0</v>
      </c>
      <c r="E33" s="592" t="s">
        <v>396</v>
      </c>
      <c r="F33" s="592" t="s">
        <v>396</v>
      </c>
      <c r="G33" s="223" t="s">
        <v>150</v>
      </c>
      <c r="H33"/>
    </row>
    <row r="34" spans="1:8" s="170" customFormat="1" ht="12" customHeight="1">
      <c r="A34" s="171" t="s">
        <v>363</v>
      </c>
      <c r="B34" s="589">
        <v>62.5</v>
      </c>
      <c r="C34" s="583">
        <v>62.5</v>
      </c>
      <c r="D34" s="143">
        <f t="shared" si="2"/>
        <v>0</v>
      </c>
      <c r="E34" s="592">
        <v>85</v>
      </c>
      <c r="F34" s="216">
        <v>72.5</v>
      </c>
      <c r="G34" s="143">
        <f t="shared" si="3"/>
        <v>-14.705882352941179</v>
      </c>
      <c r="H34"/>
    </row>
    <row r="35" spans="1:8" s="170" customFormat="1" ht="12" customHeight="1">
      <c r="A35" s="171" t="s">
        <v>364</v>
      </c>
      <c r="B35" s="589">
        <v>65</v>
      </c>
      <c r="C35" s="583">
        <v>75</v>
      </c>
      <c r="D35" s="143">
        <f t="shared" si="2"/>
        <v>15.384615384615374</v>
      </c>
      <c r="E35" s="592">
        <v>57.5</v>
      </c>
      <c r="F35" s="216">
        <v>62.5</v>
      </c>
      <c r="G35" s="143">
        <f t="shared" si="3"/>
        <v>8.6956521739130377</v>
      </c>
    </row>
    <row r="36" spans="1:8" s="170" customFormat="1" ht="12" customHeight="1">
      <c r="A36" s="171" t="s">
        <v>365</v>
      </c>
      <c r="B36" s="585">
        <v>80</v>
      </c>
      <c r="C36" s="583">
        <v>70</v>
      </c>
      <c r="D36" s="143">
        <f t="shared" si="2"/>
        <v>-12.5</v>
      </c>
      <c r="E36" s="593">
        <v>90</v>
      </c>
      <c r="F36" s="219">
        <v>105</v>
      </c>
      <c r="G36" s="143">
        <f t="shared" si="3"/>
        <v>16.666666666666675</v>
      </c>
    </row>
    <row r="37" spans="1:8" s="170" customFormat="1" ht="12" customHeight="1">
      <c r="A37" s="171" t="s">
        <v>366</v>
      </c>
      <c r="B37" s="585">
        <v>69.5</v>
      </c>
      <c r="C37" s="583">
        <v>71.5</v>
      </c>
      <c r="D37" s="143">
        <f t="shared" si="2"/>
        <v>2.877697841726623</v>
      </c>
      <c r="E37" s="593">
        <v>100</v>
      </c>
      <c r="F37" s="219">
        <v>125</v>
      </c>
      <c r="G37" s="143">
        <f t="shared" si="3"/>
        <v>25</v>
      </c>
    </row>
    <row r="38" spans="1:8" s="170" customFormat="1" ht="12" customHeight="1">
      <c r="A38" s="171" t="s">
        <v>367</v>
      </c>
      <c r="B38" s="585">
        <v>65</v>
      </c>
      <c r="C38" s="583">
        <v>65</v>
      </c>
      <c r="D38" s="143">
        <f t="shared" si="2"/>
        <v>0</v>
      </c>
      <c r="E38" s="593">
        <v>105</v>
      </c>
      <c r="F38" s="219">
        <v>120</v>
      </c>
      <c r="G38" s="143">
        <f t="shared" si="3"/>
        <v>14.285714285714279</v>
      </c>
    </row>
    <row r="39" spans="1:8" s="170" customFormat="1" ht="12" customHeight="1">
      <c r="A39" s="171" t="s">
        <v>368</v>
      </c>
      <c r="B39" s="585">
        <v>80</v>
      </c>
      <c r="C39" s="583">
        <v>80</v>
      </c>
      <c r="D39" s="143">
        <f t="shared" si="2"/>
        <v>0</v>
      </c>
      <c r="E39" s="593">
        <v>57.5</v>
      </c>
      <c r="F39" s="216">
        <v>57.5</v>
      </c>
      <c r="G39" s="143">
        <f t="shared" si="3"/>
        <v>0</v>
      </c>
    </row>
    <row r="40" spans="1:8" s="170" customFormat="1" ht="12" customHeight="1">
      <c r="A40" s="171" t="s">
        <v>369</v>
      </c>
      <c r="B40" s="585">
        <v>75</v>
      </c>
      <c r="C40" s="583">
        <v>65</v>
      </c>
      <c r="D40" s="143">
        <f t="shared" si="2"/>
        <v>-13.33333333333333</v>
      </c>
      <c r="E40" s="593">
        <v>60</v>
      </c>
      <c r="F40" s="219">
        <v>55</v>
      </c>
      <c r="G40" s="143">
        <f t="shared" si="3"/>
        <v>-8.3333333333333375</v>
      </c>
    </row>
    <row r="41" spans="1:8" s="170" customFormat="1" ht="12" customHeight="1">
      <c r="A41" s="171" t="s">
        <v>133</v>
      </c>
      <c r="B41" s="585">
        <v>95</v>
      </c>
      <c r="C41" s="583">
        <v>140</v>
      </c>
      <c r="D41" s="143">
        <f t="shared" si="2"/>
        <v>47.368421052631568</v>
      </c>
      <c r="E41" s="593">
        <v>70</v>
      </c>
      <c r="F41" s="219">
        <v>85</v>
      </c>
      <c r="G41" s="143">
        <f t="shared" si="3"/>
        <v>21.42857142857142</v>
      </c>
    </row>
    <row r="42" spans="1:8" ht="12" customHeight="1">
      <c r="A42" s="588" t="s">
        <v>417</v>
      </c>
      <c r="B42" s="583"/>
      <c r="C42" s="565"/>
      <c r="D42" s="248"/>
      <c r="E42" s="439"/>
      <c r="F42" s="160"/>
      <c r="G42" s="143"/>
    </row>
    <row r="43" spans="1:8" ht="12" customHeight="1">
      <c r="A43" s="171" t="s">
        <v>61</v>
      </c>
      <c r="B43" s="585">
        <v>75</v>
      </c>
      <c r="C43" s="583">
        <v>70</v>
      </c>
      <c r="D43" s="143">
        <f>((C43/B43)-          1)*100</f>
        <v>-6.6666666666666652</v>
      </c>
      <c r="E43" s="592">
        <v>75</v>
      </c>
      <c r="F43" s="160">
        <v>55</v>
      </c>
      <c r="G43" s="143">
        <f t="shared" ref="G43:G47" si="4">((F43/E43)-          1)*100</f>
        <v>-26.666666666666671</v>
      </c>
    </row>
    <row r="44" spans="1:8" ht="12" customHeight="1">
      <c r="A44" s="171" t="s">
        <v>62</v>
      </c>
      <c r="B44" s="585">
        <v>130</v>
      </c>
      <c r="C44" s="595">
        <v>130</v>
      </c>
      <c r="D44" s="143">
        <f>((C44/B44)-          1)*100</f>
        <v>0</v>
      </c>
      <c r="E44" s="592">
        <v>95</v>
      </c>
      <c r="F44" s="160">
        <v>100</v>
      </c>
      <c r="G44" s="143">
        <f t="shared" si="4"/>
        <v>5.2631578947368363</v>
      </c>
    </row>
    <row r="45" spans="1:8" ht="12" customHeight="1">
      <c r="A45" s="171" t="s">
        <v>63</v>
      </c>
      <c r="B45" s="160" t="s">
        <v>46</v>
      </c>
      <c r="C45" s="160" t="s">
        <v>46</v>
      </c>
      <c r="D45" s="226" t="s">
        <v>442</v>
      </c>
      <c r="E45" s="593">
        <v>95</v>
      </c>
      <c r="F45" s="160">
        <v>95</v>
      </c>
      <c r="G45" s="143">
        <f t="shared" si="4"/>
        <v>0</v>
      </c>
    </row>
    <row r="46" spans="1:8" ht="12" customHeight="1">
      <c r="A46" s="171" t="s">
        <v>64</v>
      </c>
      <c r="B46" s="585">
        <v>97.5</v>
      </c>
      <c r="C46" s="595">
        <v>97.5</v>
      </c>
      <c r="D46" s="143">
        <f>((C46/B46)-          1)*100</f>
        <v>0</v>
      </c>
      <c r="E46" s="593">
        <v>85</v>
      </c>
      <c r="F46" s="160">
        <v>90</v>
      </c>
      <c r="G46" s="143">
        <f t="shared" si="4"/>
        <v>5.8823529411764719</v>
      </c>
    </row>
    <row r="47" spans="1:8" ht="12" customHeight="1">
      <c r="A47" s="171" t="s">
        <v>110</v>
      </c>
      <c r="B47" s="585">
        <v>66</v>
      </c>
      <c r="C47" s="595">
        <v>66</v>
      </c>
      <c r="D47" s="143">
        <f>((C47/B47)-          1)*100</f>
        <v>0</v>
      </c>
      <c r="E47" s="593">
        <v>65</v>
      </c>
      <c r="F47" s="160">
        <v>65</v>
      </c>
      <c r="G47" s="143">
        <f t="shared" si="4"/>
        <v>0</v>
      </c>
    </row>
    <row r="48" spans="1:8" ht="12" customHeight="1">
      <c r="A48" s="171" t="s">
        <v>257</v>
      </c>
      <c r="B48" s="160" t="s">
        <v>46</v>
      </c>
      <c r="C48" s="160" t="s">
        <v>46</v>
      </c>
      <c r="D48" s="226" t="s">
        <v>442</v>
      </c>
      <c r="E48" s="593">
        <v>90</v>
      </c>
      <c r="F48" s="160">
        <v>85</v>
      </c>
      <c r="G48" s="143">
        <f>((F48/E48)-          1)*100</f>
        <v>-5.555555555555558</v>
      </c>
    </row>
    <row r="49" spans="1:7" ht="12" customHeight="1">
      <c r="A49" s="171" t="s">
        <v>224</v>
      </c>
      <c r="B49" s="583">
        <v>92.5</v>
      </c>
      <c r="C49" s="583">
        <v>92.5</v>
      </c>
      <c r="D49" s="143">
        <f>((C49/B49)-          1)*100</f>
        <v>0</v>
      </c>
      <c r="E49" s="593">
        <v>67.5</v>
      </c>
      <c r="F49" s="160">
        <v>67.5</v>
      </c>
      <c r="G49" s="143">
        <f>((F49/E49)-          1)*100</f>
        <v>0</v>
      </c>
    </row>
    <row r="50" spans="1:7" ht="12" customHeight="1">
      <c r="A50" s="171" t="s">
        <v>225</v>
      </c>
      <c r="B50" s="583">
        <v>140</v>
      </c>
      <c r="C50" s="583">
        <v>140</v>
      </c>
      <c r="D50" s="143">
        <f>((C50/B50)-          1)*100</f>
        <v>0</v>
      </c>
      <c r="E50" s="593" t="s">
        <v>46</v>
      </c>
      <c r="F50" s="160" t="s">
        <v>46</v>
      </c>
      <c r="G50" s="226" t="s">
        <v>442</v>
      </c>
    </row>
    <row r="51" spans="1:7" ht="12" customHeight="1">
      <c r="A51" s="171" t="s">
        <v>226</v>
      </c>
      <c r="B51" s="583">
        <v>85</v>
      </c>
      <c r="C51" s="583">
        <v>95</v>
      </c>
      <c r="D51" s="143">
        <f>((C51/B51)-          1)*100</f>
        <v>11.764705882352944</v>
      </c>
      <c r="E51" s="593">
        <v>70</v>
      </c>
      <c r="F51" s="160">
        <v>75</v>
      </c>
      <c r="G51" s="143">
        <f>((F51/E51)-          1)*100</f>
        <v>7.1428571428571397</v>
      </c>
    </row>
    <row r="52" spans="1:7" ht="12" customHeight="1">
      <c r="A52" s="588" t="s">
        <v>426</v>
      </c>
      <c r="B52" s="583"/>
      <c r="C52" s="583"/>
      <c r="D52" s="143"/>
      <c r="E52" s="160"/>
      <c r="F52" s="160"/>
      <c r="G52" s="226" t="s">
        <v>442</v>
      </c>
    </row>
    <row r="53" spans="1:7" ht="12" customHeight="1">
      <c r="A53" s="171" t="s">
        <v>427</v>
      </c>
      <c r="B53" s="585">
        <v>115</v>
      </c>
      <c r="C53" s="585">
        <v>115</v>
      </c>
      <c r="D53" s="143">
        <f>((C53/B53)-          1)*100</f>
        <v>0</v>
      </c>
      <c r="E53" s="160" t="s">
        <v>46</v>
      </c>
      <c r="F53" s="160" t="s">
        <v>46</v>
      </c>
      <c r="G53" s="226" t="s">
        <v>442</v>
      </c>
    </row>
    <row r="54" spans="1:7" ht="12" customHeight="1">
      <c r="A54" s="171" t="s">
        <v>131</v>
      </c>
      <c r="B54" s="585">
        <v>90</v>
      </c>
      <c r="C54" s="585">
        <v>90</v>
      </c>
      <c r="D54" s="143">
        <f>((C54/B54)-          1)*100</f>
        <v>0</v>
      </c>
      <c r="E54" s="160" t="s">
        <v>46</v>
      </c>
      <c r="F54" s="160" t="s">
        <v>46</v>
      </c>
      <c r="G54" s="226" t="s">
        <v>442</v>
      </c>
    </row>
    <row r="55" spans="1:7" ht="12" customHeight="1">
      <c r="A55" s="588" t="s">
        <v>430</v>
      </c>
      <c r="B55" s="583"/>
      <c r="C55" s="583"/>
      <c r="D55" s="143"/>
      <c r="E55" s="160"/>
      <c r="F55" s="160"/>
      <c r="G55" s="172"/>
    </row>
    <row r="56" spans="1:7" ht="12" customHeight="1">
      <c r="A56" s="171" t="s">
        <v>431</v>
      </c>
      <c r="B56" s="585">
        <v>50</v>
      </c>
      <c r="C56" s="583">
        <v>75</v>
      </c>
      <c r="D56" s="143">
        <f>((C56/B56)-          1)*100</f>
        <v>50</v>
      </c>
      <c r="E56" s="160" t="s">
        <v>46</v>
      </c>
      <c r="F56" s="160" t="s">
        <v>46</v>
      </c>
      <c r="G56" s="226" t="s">
        <v>442</v>
      </c>
    </row>
    <row r="57" spans="1:7" ht="12" customHeight="1">
      <c r="A57" s="171" t="s">
        <v>432</v>
      </c>
      <c r="B57" s="585">
        <v>50</v>
      </c>
      <c r="C57" s="583">
        <v>75</v>
      </c>
      <c r="D57" s="143">
        <f>((C57/B57)-          1)*100</f>
        <v>50</v>
      </c>
      <c r="E57" s="160" t="s">
        <v>46</v>
      </c>
      <c r="F57" s="160" t="s">
        <v>46</v>
      </c>
      <c r="G57" s="226" t="s">
        <v>442</v>
      </c>
    </row>
    <row r="58" spans="1:7" ht="12" customHeight="1">
      <c r="A58" s="171" t="s">
        <v>291</v>
      </c>
      <c r="B58" s="585">
        <v>50</v>
      </c>
      <c r="C58" s="583">
        <v>75</v>
      </c>
      <c r="D58" s="143">
        <f>((C58/B58)-          1)*100</f>
        <v>50</v>
      </c>
      <c r="E58" s="160" t="s">
        <v>46</v>
      </c>
      <c r="F58" s="160" t="s">
        <v>46</v>
      </c>
      <c r="G58" s="226" t="s">
        <v>442</v>
      </c>
    </row>
    <row r="59" spans="1:7" ht="12" customHeight="1">
      <c r="A59" s="588" t="s">
        <v>294</v>
      </c>
      <c r="B59" s="583"/>
      <c r="C59" s="583"/>
      <c r="D59" s="143"/>
      <c r="E59" s="160"/>
      <c r="F59" s="160"/>
      <c r="G59" s="143"/>
    </row>
    <row r="60" spans="1:7" ht="12" customHeight="1">
      <c r="A60" s="286" t="s">
        <v>487</v>
      </c>
      <c r="B60" s="585">
        <v>80</v>
      </c>
      <c r="C60" s="583">
        <v>100</v>
      </c>
      <c r="D60" s="143">
        <f>((C60/B60)-          1)*100</f>
        <v>25</v>
      </c>
      <c r="E60" s="593">
        <v>55</v>
      </c>
      <c r="F60" s="160">
        <v>47.5</v>
      </c>
      <c r="G60" s="143">
        <f>((F60/E60)-          1)*100</f>
        <v>-13.636363636363635</v>
      </c>
    </row>
    <row r="61" spans="1:7" ht="12" customHeight="1">
      <c r="A61" s="171" t="s">
        <v>425</v>
      </c>
      <c r="B61" s="585">
        <v>135</v>
      </c>
      <c r="C61" s="583">
        <v>135</v>
      </c>
      <c r="D61" s="143">
        <f>((C61/B61)-          1)*100</f>
        <v>0</v>
      </c>
      <c r="E61" s="593">
        <v>45</v>
      </c>
      <c r="F61" s="160">
        <v>45</v>
      </c>
      <c r="G61" s="143">
        <f>((F61/E61)-          1)*100</f>
        <v>0</v>
      </c>
    </row>
    <row r="62" spans="1:7" ht="12" customHeight="1">
      <c r="A62" s="171" t="s">
        <v>255</v>
      </c>
      <c r="B62" s="585">
        <v>60</v>
      </c>
      <c r="C62" s="583">
        <v>140</v>
      </c>
      <c r="D62" s="143">
        <f>((C62/B62)-          1)*100</f>
        <v>133.33333333333334</v>
      </c>
      <c r="E62" s="593">
        <v>50</v>
      </c>
      <c r="F62" s="160">
        <v>57.5</v>
      </c>
      <c r="G62" s="143">
        <f>((F62/E62)-          1)*100</f>
        <v>14.999999999999991</v>
      </c>
    </row>
    <row r="63" spans="1:7" ht="12" customHeight="1">
      <c r="A63" s="171" t="s">
        <v>297</v>
      </c>
      <c r="B63" s="585">
        <v>140</v>
      </c>
      <c r="C63" s="583">
        <v>142.5</v>
      </c>
      <c r="D63" s="143">
        <f>((C63/B63)-          1)*100</f>
        <v>1.7857142857142794</v>
      </c>
      <c r="E63" s="593">
        <v>51.25</v>
      </c>
      <c r="F63" s="160">
        <v>55</v>
      </c>
      <c r="G63" s="143">
        <f>((F63/E63)-          1)*100</f>
        <v>7.3170731707317138</v>
      </c>
    </row>
    <row r="64" spans="1:7" ht="12" customHeight="1">
      <c r="A64" s="588" t="s">
        <v>298</v>
      </c>
      <c r="B64" s="583"/>
      <c r="C64" s="583"/>
      <c r="D64" s="143"/>
      <c r="E64" s="160"/>
      <c r="F64" s="160"/>
      <c r="G64" s="172"/>
    </row>
    <row r="65" spans="1:10" ht="12" customHeight="1">
      <c r="A65" s="171" t="s">
        <v>299</v>
      </c>
      <c r="B65" s="585">
        <v>55</v>
      </c>
      <c r="C65" s="583">
        <v>55</v>
      </c>
      <c r="D65" s="143">
        <f t="shared" ref="D65:D73" si="5">((C65/B65)-          1)*100</f>
        <v>0</v>
      </c>
      <c r="E65" s="593">
        <v>65</v>
      </c>
      <c r="F65" s="160">
        <v>65</v>
      </c>
      <c r="G65" s="143">
        <f>((F65/E65)-          1)*100</f>
        <v>0</v>
      </c>
    </row>
    <row r="66" spans="1:10" ht="12" customHeight="1">
      <c r="A66" s="171" t="s">
        <v>300</v>
      </c>
      <c r="B66" s="585">
        <v>42.5</v>
      </c>
      <c r="C66" s="583">
        <v>45</v>
      </c>
      <c r="D66" s="143">
        <f t="shared" si="5"/>
        <v>5.8823529411764719</v>
      </c>
      <c r="E66" s="593">
        <v>65</v>
      </c>
      <c r="F66" s="160">
        <v>70</v>
      </c>
      <c r="G66" s="143">
        <f>((F66/E66)-          1)*100</f>
        <v>7.6923076923076872</v>
      </c>
    </row>
    <row r="67" spans="1:10" ht="12" customHeight="1">
      <c r="A67" s="171" t="s">
        <v>301</v>
      </c>
      <c r="B67" s="585">
        <v>50</v>
      </c>
      <c r="C67" s="583">
        <v>50</v>
      </c>
      <c r="D67" s="143">
        <f t="shared" ref="D67:D68" si="6">((C67/B67)-          1)*100</f>
        <v>0</v>
      </c>
      <c r="E67" s="593" t="s">
        <v>396</v>
      </c>
      <c r="F67" s="160" t="s">
        <v>46</v>
      </c>
      <c r="G67" s="226" t="s">
        <v>442</v>
      </c>
    </row>
    <row r="68" spans="1:10" ht="12" customHeight="1">
      <c r="A68" s="171" t="s">
        <v>488</v>
      </c>
      <c r="B68" s="585">
        <v>55</v>
      </c>
      <c r="C68" s="583">
        <v>55</v>
      </c>
      <c r="D68" s="143">
        <f t="shared" si="6"/>
        <v>0</v>
      </c>
      <c r="E68" s="593" t="s">
        <v>396</v>
      </c>
      <c r="F68" s="160" t="s">
        <v>46</v>
      </c>
      <c r="G68" s="143"/>
    </row>
    <row r="69" spans="1:10" ht="12" customHeight="1">
      <c r="A69" s="171" t="s">
        <v>302</v>
      </c>
      <c r="B69" s="585">
        <v>55</v>
      </c>
      <c r="C69" s="583">
        <v>57.5</v>
      </c>
      <c r="D69" s="143">
        <f t="shared" ref="D69:D71" si="7">((C69/B69)-          1)*100</f>
        <v>4.5454545454545414</v>
      </c>
      <c r="E69" s="593">
        <v>60</v>
      </c>
      <c r="F69" s="160">
        <v>60</v>
      </c>
      <c r="G69" s="143">
        <f>((F69/E69)-          1)*100</f>
        <v>0</v>
      </c>
    </row>
    <row r="70" spans="1:10" ht="12" customHeight="1">
      <c r="A70" s="171" t="s">
        <v>303</v>
      </c>
      <c r="B70" s="585">
        <v>65</v>
      </c>
      <c r="C70" s="583">
        <v>65</v>
      </c>
      <c r="D70" s="143">
        <f t="shared" si="7"/>
        <v>0</v>
      </c>
      <c r="E70" s="593" t="s">
        <v>396</v>
      </c>
      <c r="F70" s="160" t="s">
        <v>46</v>
      </c>
      <c r="G70" s="226" t="s">
        <v>442</v>
      </c>
    </row>
    <row r="71" spans="1:10" ht="12" customHeight="1">
      <c r="A71" s="171" t="s">
        <v>256</v>
      </c>
      <c r="B71" s="585">
        <v>77.5</v>
      </c>
      <c r="C71" s="583">
        <v>77.5</v>
      </c>
      <c r="D71" s="143">
        <f t="shared" si="7"/>
        <v>0</v>
      </c>
      <c r="E71" s="593">
        <v>50</v>
      </c>
      <c r="F71" s="160">
        <v>50</v>
      </c>
      <c r="G71" s="143">
        <f>((F71/E71)-          1)*100</f>
        <v>0</v>
      </c>
    </row>
    <row r="72" spans="1:10" ht="12" customHeight="1">
      <c r="A72" s="428" t="s">
        <v>274</v>
      </c>
      <c r="B72" s="160" t="s">
        <v>46</v>
      </c>
      <c r="C72" s="160" t="s">
        <v>46</v>
      </c>
      <c r="D72" s="226" t="s">
        <v>442</v>
      </c>
      <c r="E72" s="593">
        <v>60</v>
      </c>
      <c r="F72" s="160">
        <v>60</v>
      </c>
      <c r="G72" s="226"/>
    </row>
    <row r="73" spans="1:10" ht="12" customHeight="1">
      <c r="A73" s="171" t="s">
        <v>276</v>
      </c>
      <c r="B73" s="585">
        <v>60</v>
      </c>
      <c r="C73" s="583">
        <v>45</v>
      </c>
      <c r="D73" s="143">
        <f t="shared" si="5"/>
        <v>-25</v>
      </c>
      <c r="E73" s="593">
        <v>60</v>
      </c>
      <c r="F73" s="160">
        <v>60</v>
      </c>
      <c r="G73" s="143">
        <f>((F73/E73)-          1)*100</f>
        <v>0</v>
      </c>
    </row>
    <row r="74" spans="1:10" ht="12" customHeight="1">
      <c r="A74" s="588" t="s">
        <v>277</v>
      </c>
      <c r="B74" s="583"/>
      <c r="C74" s="583"/>
      <c r="D74" s="143"/>
      <c r="E74" s="160"/>
      <c r="F74" s="160"/>
      <c r="G74" s="172"/>
    </row>
    <row r="75" spans="1:10" ht="12" customHeight="1">
      <c r="A75" s="171" t="s">
        <v>279</v>
      </c>
      <c r="B75" s="585">
        <v>125</v>
      </c>
      <c r="C75" s="583">
        <v>125</v>
      </c>
      <c r="D75" s="143">
        <f t="shared" ref="D75" si="8">((C75/B75)-          1)*100</f>
        <v>0</v>
      </c>
      <c r="E75" s="160" t="s">
        <v>46</v>
      </c>
      <c r="F75" s="160" t="s">
        <v>46</v>
      </c>
      <c r="G75" s="226" t="s">
        <v>442</v>
      </c>
      <c r="J75" s="566"/>
    </row>
    <row r="76" spans="1:10" ht="12" customHeight="1">
      <c r="A76" s="171" t="s">
        <v>278</v>
      </c>
      <c r="B76" s="585">
        <v>115</v>
      </c>
      <c r="C76" s="583">
        <v>125</v>
      </c>
      <c r="D76" s="226" t="s">
        <v>442</v>
      </c>
      <c r="E76" s="160" t="s">
        <v>46</v>
      </c>
      <c r="F76" s="160" t="s">
        <v>46</v>
      </c>
      <c r="G76" s="226" t="s">
        <v>442</v>
      </c>
      <c r="J76" s="566"/>
    </row>
    <row r="77" spans="1:10" ht="12" customHeight="1">
      <c r="A77" s="171" t="s">
        <v>280</v>
      </c>
      <c r="B77" s="585">
        <v>125</v>
      </c>
      <c r="C77" s="583">
        <v>125</v>
      </c>
      <c r="D77" s="143">
        <f t="shared" ref="D77:D80" si="9">((C77/B77)-          1)*100</f>
        <v>0</v>
      </c>
      <c r="E77" s="160" t="s">
        <v>46</v>
      </c>
      <c r="F77" s="160" t="s">
        <v>46</v>
      </c>
      <c r="G77" s="226" t="s">
        <v>442</v>
      </c>
      <c r="J77" s="566"/>
    </row>
    <row r="78" spans="1:10" ht="12" customHeight="1">
      <c r="A78" s="171" t="s">
        <v>281</v>
      </c>
      <c r="B78" s="585">
        <v>125</v>
      </c>
      <c r="C78" s="583">
        <v>125</v>
      </c>
      <c r="D78" s="143">
        <f t="shared" si="9"/>
        <v>0</v>
      </c>
      <c r="E78" s="160" t="s">
        <v>46</v>
      </c>
      <c r="F78" s="160" t="s">
        <v>46</v>
      </c>
      <c r="G78" s="226" t="s">
        <v>442</v>
      </c>
      <c r="J78" s="566"/>
    </row>
    <row r="79" spans="1:10" ht="12" customHeight="1">
      <c r="A79" s="171" t="s">
        <v>37</v>
      </c>
      <c r="B79" s="585">
        <v>155</v>
      </c>
      <c r="C79" s="583">
        <v>135</v>
      </c>
      <c r="D79" s="143">
        <f t="shared" ref="D79" si="10">((C79/B79)-          1)*100</f>
        <v>-12.903225806451612</v>
      </c>
      <c r="E79" s="160"/>
      <c r="F79" s="160" t="s">
        <v>46</v>
      </c>
      <c r="G79" s="226" t="s">
        <v>442</v>
      </c>
      <c r="J79" s="566"/>
    </row>
    <row r="80" spans="1:10" ht="12" customHeight="1">
      <c r="A80" s="171" t="s">
        <v>282</v>
      </c>
      <c r="B80" s="585">
        <v>120</v>
      </c>
      <c r="C80" s="583">
        <v>130</v>
      </c>
      <c r="D80" s="143">
        <f t="shared" si="9"/>
        <v>8.333333333333325</v>
      </c>
      <c r="E80" s="160" t="s">
        <v>46</v>
      </c>
      <c r="F80" s="160" t="s">
        <v>46</v>
      </c>
      <c r="G80" s="226" t="s">
        <v>442</v>
      </c>
    </row>
    <row r="81" spans="1:7" ht="12" customHeight="1">
      <c r="A81" s="171" t="s">
        <v>283</v>
      </c>
      <c r="B81" s="585">
        <v>135</v>
      </c>
      <c r="C81" s="583">
        <v>135</v>
      </c>
      <c r="D81" s="143">
        <f t="shared" ref="D81:D83" si="11">((C81/B81)-          1)*100</f>
        <v>0</v>
      </c>
      <c r="E81" s="160" t="s">
        <v>46</v>
      </c>
      <c r="F81" s="160" t="s">
        <v>46</v>
      </c>
      <c r="G81" s="226" t="s">
        <v>442</v>
      </c>
    </row>
    <row r="82" spans="1:7" ht="12" customHeight="1">
      <c r="A82" s="171" t="s">
        <v>284</v>
      </c>
      <c r="B82" s="585">
        <v>135</v>
      </c>
      <c r="C82" s="583">
        <v>130</v>
      </c>
      <c r="D82" s="143">
        <f t="shared" si="11"/>
        <v>-3.703703703703709</v>
      </c>
      <c r="E82" s="160" t="s">
        <v>46</v>
      </c>
      <c r="F82" s="160" t="s">
        <v>46</v>
      </c>
      <c r="G82" s="226" t="s">
        <v>442</v>
      </c>
    </row>
    <row r="83" spans="1:7" ht="12" customHeight="1">
      <c r="A83" s="171" t="s">
        <v>173</v>
      </c>
      <c r="B83" s="585">
        <v>125</v>
      </c>
      <c r="C83" s="583">
        <v>142.5</v>
      </c>
      <c r="D83" s="143">
        <f t="shared" si="11"/>
        <v>13.999999999999989</v>
      </c>
      <c r="E83" s="160" t="s">
        <v>46</v>
      </c>
      <c r="F83" s="160" t="s">
        <v>46</v>
      </c>
      <c r="G83" s="226" t="s">
        <v>442</v>
      </c>
    </row>
    <row r="84" spans="1:7" ht="12" customHeight="1">
      <c r="A84" s="171" t="s">
        <v>285</v>
      </c>
      <c r="B84" s="585">
        <v>125</v>
      </c>
      <c r="C84" s="583">
        <v>125</v>
      </c>
      <c r="D84" s="226" t="s">
        <v>442</v>
      </c>
      <c r="E84" s="160"/>
      <c r="F84" s="160"/>
      <c r="G84" s="226"/>
    </row>
    <row r="85" spans="1:7" ht="12" customHeight="1">
      <c r="A85" s="588" t="s">
        <v>286</v>
      </c>
      <c r="B85" s="583"/>
      <c r="C85" s="583"/>
      <c r="D85" s="143"/>
      <c r="E85" s="160"/>
      <c r="F85" s="160"/>
      <c r="G85" s="226"/>
    </row>
    <row r="86" spans="1:7" ht="12" customHeight="1">
      <c r="A86" s="171" t="s">
        <v>287</v>
      </c>
      <c r="B86" s="585">
        <v>62.5</v>
      </c>
      <c r="C86" s="160">
        <v>62.5</v>
      </c>
      <c r="D86" s="143">
        <f>((C86/B86)-          1)*100</f>
        <v>0</v>
      </c>
      <c r="E86" s="593">
        <v>72.5</v>
      </c>
      <c r="F86" s="160">
        <v>72.5</v>
      </c>
      <c r="G86" s="143">
        <f>((F86/E86)-          1)*100</f>
        <v>0</v>
      </c>
    </row>
    <row r="87" spans="1:7" ht="12" customHeight="1">
      <c r="A87" s="171" t="s">
        <v>288</v>
      </c>
      <c r="B87" s="585">
        <v>51.664999999999999</v>
      </c>
      <c r="C87" s="160">
        <v>70</v>
      </c>
      <c r="D87" s="143">
        <f>((C87/B87)-          1)*100</f>
        <v>35.488241556179226</v>
      </c>
      <c r="E87" s="593" t="s">
        <v>396</v>
      </c>
      <c r="F87" s="160" t="s">
        <v>46</v>
      </c>
      <c r="G87" s="226" t="s">
        <v>442</v>
      </c>
    </row>
    <row r="88" spans="1:7" ht="12" customHeight="1">
      <c r="A88" s="171" t="s">
        <v>174</v>
      </c>
      <c r="B88" s="585">
        <v>65</v>
      </c>
      <c r="C88" s="160">
        <v>65</v>
      </c>
      <c r="D88" s="143">
        <f>((C88/B88)-          1)*100</f>
        <v>0</v>
      </c>
      <c r="E88" s="593" t="s">
        <v>396</v>
      </c>
      <c r="F88" s="160" t="s">
        <v>46</v>
      </c>
      <c r="G88" s="226" t="s">
        <v>442</v>
      </c>
    </row>
    <row r="89" spans="1:7" ht="12" customHeight="1">
      <c r="A89" s="171" t="s">
        <v>289</v>
      </c>
      <c r="B89" s="585">
        <v>75</v>
      </c>
      <c r="C89" s="160">
        <v>57.5</v>
      </c>
      <c r="D89" s="143">
        <f>((C89/B89)-          1)*100</f>
        <v>-23.333333333333329</v>
      </c>
      <c r="E89" s="593">
        <v>165</v>
      </c>
      <c r="F89" s="160">
        <v>170</v>
      </c>
      <c r="G89" s="143">
        <f>((F89/E89)-          1)*100</f>
        <v>3.0303030303030276</v>
      </c>
    </row>
    <row r="90" spans="1:7" ht="12" customHeight="1">
      <c r="A90" s="588" t="s">
        <v>290</v>
      </c>
      <c r="B90" s="585"/>
      <c r="C90" s="160"/>
      <c r="D90" s="143"/>
      <c r="E90" s="160"/>
      <c r="F90" s="160"/>
      <c r="G90" s="172"/>
    </row>
    <row r="91" spans="1:7" ht="12" customHeight="1">
      <c r="A91" s="428" t="s">
        <v>134</v>
      </c>
      <c r="B91" s="585">
        <v>110</v>
      </c>
      <c r="C91" s="160">
        <v>60</v>
      </c>
      <c r="D91" s="143"/>
      <c r="E91" s="593" t="s">
        <v>396</v>
      </c>
      <c r="F91" s="593" t="s">
        <v>396</v>
      </c>
      <c r="G91" s="226" t="s">
        <v>442</v>
      </c>
    </row>
    <row r="92" spans="1:7" ht="12" customHeight="1">
      <c r="A92" s="171" t="s">
        <v>175</v>
      </c>
      <c r="B92" s="585">
        <v>120</v>
      </c>
      <c r="C92" s="160">
        <v>125</v>
      </c>
      <c r="D92" s="143">
        <f>((C92/B92)-          1)*100</f>
        <v>4.1666666666666741</v>
      </c>
      <c r="E92" s="593">
        <v>90</v>
      </c>
      <c r="F92" s="160">
        <v>75</v>
      </c>
      <c r="G92" s="143">
        <f t="shared" ref="G92:G93" si="12">((F92/E92)-          1)*100</f>
        <v>-16.666666666666664</v>
      </c>
    </row>
    <row r="93" spans="1:7" ht="12" customHeight="1">
      <c r="A93" s="430" t="s">
        <v>135</v>
      </c>
      <c r="B93" s="594">
        <v>135</v>
      </c>
      <c r="C93" s="161">
        <v>125</v>
      </c>
      <c r="D93" s="431">
        <f>((C93/B93)-          1)*100</f>
        <v>-7.4074074074074066</v>
      </c>
      <c r="E93" s="586">
        <v>175</v>
      </c>
      <c r="F93" s="161">
        <v>175</v>
      </c>
      <c r="G93" s="431">
        <f t="shared" si="12"/>
        <v>0</v>
      </c>
    </row>
    <row r="94" spans="1:7" ht="9.75" customHeight="1">
      <c r="A94" s="175" t="s">
        <v>196</v>
      </c>
      <c r="B94" s="176"/>
      <c r="C94" s="176"/>
      <c r="D94" s="176"/>
      <c r="E94" s="176"/>
      <c r="F94" s="176"/>
      <c r="G94" s="176"/>
    </row>
    <row r="95" spans="1:7" ht="9.75" customHeight="1">
      <c r="A95" s="666" t="s">
        <v>38</v>
      </c>
      <c r="B95" s="666"/>
      <c r="C95" s="666"/>
      <c r="D95" s="666"/>
      <c r="E95" s="666"/>
      <c r="F95" s="666"/>
      <c r="G95" s="666"/>
    </row>
    <row r="96" spans="1:7" ht="9" customHeight="1">
      <c r="A96" s="173"/>
      <c r="B96" s="173"/>
      <c r="C96" s="173"/>
      <c r="D96" s="173"/>
      <c r="E96" s="173"/>
      <c r="F96" s="173"/>
      <c r="G96" s="173"/>
    </row>
    <row r="97" spans="1:7" ht="9" customHeight="1">
      <c r="A97" s="173"/>
      <c r="B97" s="173"/>
      <c r="C97" s="173"/>
      <c r="D97" s="173"/>
      <c r="E97" s="173"/>
      <c r="F97" s="173"/>
      <c r="G97" s="173"/>
    </row>
    <row r="98" spans="1:7">
      <c r="A98" s="173"/>
      <c r="B98" s="173"/>
      <c r="C98" s="173"/>
      <c r="D98" s="173"/>
      <c r="E98" s="173"/>
      <c r="F98" s="173"/>
      <c r="G98" s="173"/>
    </row>
    <row r="99" spans="1:7">
      <c r="A99" s="173"/>
      <c r="B99" s="173"/>
      <c r="C99" s="173"/>
      <c r="D99" s="173"/>
      <c r="E99" s="173"/>
      <c r="F99" s="173"/>
      <c r="G99" s="173"/>
    </row>
    <row r="100" spans="1:7">
      <c r="A100" s="173"/>
      <c r="B100" s="173"/>
      <c r="C100" s="173"/>
      <c r="D100" s="173"/>
      <c r="E100" s="173"/>
      <c r="F100" s="173"/>
      <c r="G100" s="173"/>
    </row>
    <row r="101" spans="1:7">
      <c r="A101" s="173"/>
      <c r="B101" s="173"/>
      <c r="C101" s="173"/>
      <c r="D101" s="173"/>
      <c r="E101" s="173"/>
      <c r="F101" s="173"/>
      <c r="G101" s="173"/>
    </row>
    <row r="102" spans="1:7">
      <c r="A102" s="173"/>
      <c r="B102" s="173"/>
      <c r="C102" s="173"/>
      <c r="D102" s="173"/>
      <c r="E102" s="173"/>
      <c r="F102" s="173"/>
      <c r="G102" s="173"/>
    </row>
    <row r="103" spans="1:7">
      <c r="A103" s="173"/>
      <c r="B103" s="173"/>
      <c r="C103" s="173"/>
      <c r="D103" s="173"/>
      <c r="E103" s="173"/>
      <c r="F103" s="173"/>
      <c r="G103" s="173"/>
    </row>
  </sheetData>
  <mergeCells count="4">
    <mergeCell ref="A4:A5"/>
    <mergeCell ref="B4:D4"/>
    <mergeCell ref="E4:G4"/>
    <mergeCell ref="A95:G95"/>
  </mergeCells>
  <phoneticPr fontId="19" type="noConversion"/>
  <pageMargins left="0.59055118110236227" right="0.59055118110236227" top="0.59055118110236227" bottom="0.59055118110236227" header="0.59055118110236227" footer="0.59055118110236227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F100"/>
  <sheetViews>
    <sheetView zoomScaleNormal="100" workbookViewId="0">
      <selection activeCell="B1" sqref="B1"/>
    </sheetView>
  </sheetViews>
  <sheetFormatPr baseColWidth="10" defaultRowHeight="12.75"/>
  <cols>
    <col min="1" max="1" width="18.7109375" customWidth="1"/>
    <col min="3" max="3" width="20.7109375" customWidth="1"/>
  </cols>
  <sheetData>
    <row r="1" spans="1:6" ht="13.5">
      <c r="A1" s="76" t="s">
        <v>402</v>
      </c>
      <c r="B1" s="76"/>
      <c r="C1" s="76"/>
      <c r="D1" s="76"/>
      <c r="E1" s="75"/>
      <c r="F1" s="74"/>
    </row>
    <row r="2" spans="1:6" ht="13.5">
      <c r="A2" s="73" t="s">
        <v>618</v>
      </c>
      <c r="B2" s="72"/>
      <c r="C2" s="72"/>
      <c r="D2" s="72"/>
      <c r="E2" s="71"/>
      <c r="F2" s="70"/>
    </row>
    <row r="3" spans="1:6" ht="13.5">
      <c r="A3" s="69" t="s">
        <v>342</v>
      </c>
      <c r="B3" s="69"/>
      <c r="C3" s="69"/>
      <c r="D3" s="69"/>
      <c r="E3" s="68"/>
      <c r="F3" s="67"/>
    </row>
    <row r="4" spans="1:6">
      <c r="A4" s="17" t="s">
        <v>171</v>
      </c>
      <c r="B4" s="17" t="s">
        <v>86</v>
      </c>
      <c r="C4" s="17" t="s">
        <v>191</v>
      </c>
      <c r="D4" s="17" t="s">
        <v>188</v>
      </c>
      <c r="E4" s="66" t="s">
        <v>388</v>
      </c>
      <c r="F4" s="65" t="s">
        <v>601</v>
      </c>
    </row>
    <row r="5" spans="1:6" ht="13.5">
      <c r="A5" s="576" t="s">
        <v>602</v>
      </c>
      <c r="B5" s="343" t="s">
        <v>189</v>
      </c>
      <c r="C5" s="344" t="s">
        <v>111</v>
      </c>
      <c r="D5" s="222" t="s">
        <v>320</v>
      </c>
      <c r="E5" s="612">
        <v>1600</v>
      </c>
      <c r="F5" s="346">
        <v>3</v>
      </c>
    </row>
    <row r="6" spans="1:6" ht="13.5">
      <c r="A6" s="671" t="s">
        <v>119</v>
      </c>
      <c r="B6" s="343" t="s">
        <v>240</v>
      </c>
      <c r="C6" s="343" t="s">
        <v>341</v>
      </c>
      <c r="D6" s="344" t="s">
        <v>436</v>
      </c>
      <c r="E6" s="606">
        <v>28</v>
      </c>
      <c r="F6" s="346">
        <v>12</v>
      </c>
    </row>
    <row r="7" spans="1:6" ht="13.5">
      <c r="A7" s="672"/>
      <c r="B7" s="119" t="s">
        <v>153</v>
      </c>
      <c r="C7" s="277" t="s">
        <v>407</v>
      </c>
      <c r="D7" s="251" t="s">
        <v>150</v>
      </c>
      <c r="E7" s="607">
        <v>594</v>
      </c>
      <c r="F7" s="342">
        <v>10</v>
      </c>
    </row>
    <row r="8" spans="1:6" ht="13.5">
      <c r="A8" s="672"/>
      <c r="B8" s="119" t="s">
        <v>85</v>
      </c>
      <c r="C8" s="277" t="s">
        <v>254</v>
      </c>
      <c r="D8" s="277" t="s">
        <v>440</v>
      </c>
      <c r="E8" s="607">
        <v>587</v>
      </c>
      <c r="F8" s="342">
        <v>5</v>
      </c>
    </row>
    <row r="9" spans="1:6" ht="13.5">
      <c r="A9" s="672"/>
      <c r="B9" s="119" t="s">
        <v>85</v>
      </c>
      <c r="C9" s="277" t="s">
        <v>491</v>
      </c>
      <c r="D9" s="277" t="s">
        <v>466</v>
      </c>
      <c r="E9" s="607">
        <v>795</v>
      </c>
      <c r="F9" s="342">
        <v>5</v>
      </c>
    </row>
    <row r="10" spans="1:6" ht="13.5">
      <c r="A10" s="672"/>
      <c r="B10" s="119" t="s">
        <v>85</v>
      </c>
      <c r="C10" s="277" t="s">
        <v>492</v>
      </c>
      <c r="D10" s="277" t="s">
        <v>466</v>
      </c>
      <c r="E10" s="613">
        <v>205</v>
      </c>
      <c r="F10" s="342">
        <v>5</v>
      </c>
    </row>
    <row r="11" spans="1:6" ht="13.5">
      <c r="A11" s="677" t="s">
        <v>253</v>
      </c>
      <c r="B11" s="220" t="s">
        <v>65</v>
      </c>
      <c r="C11" s="220" t="s">
        <v>112</v>
      </c>
      <c r="D11" s="344" t="s">
        <v>436</v>
      </c>
      <c r="E11" s="607">
        <v>1500</v>
      </c>
      <c r="F11" s="350">
        <v>5</v>
      </c>
    </row>
    <row r="12" spans="1:6" ht="13.5">
      <c r="A12" s="678"/>
      <c r="B12" s="221" t="s">
        <v>153</v>
      </c>
      <c r="C12" s="221" t="s">
        <v>407</v>
      </c>
      <c r="D12" s="222" t="s">
        <v>436</v>
      </c>
      <c r="E12" s="607">
        <v>910</v>
      </c>
      <c r="F12" s="348">
        <v>10</v>
      </c>
    </row>
    <row r="13" spans="1:6" ht="13.5">
      <c r="A13" s="678"/>
      <c r="B13" s="221" t="s">
        <v>339</v>
      </c>
      <c r="C13" s="221" t="s">
        <v>56</v>
      </c>
      <c r="D13" s="222" t="s">
        <v>320</v>
      </c>
      <c r="E13" s="607">
        <v>50</v>
      </c>
      <c r="F13" s="348">
        <v>10</v>
      </c>
    </row>
    <row r="14" spans="1:6" ht="13.5">
      <c r="A14" s="678"/>
      <c r="B14" s="221" t="s">
        <v>127</v>
      </c>
      <c r="C14" s="221" t="s">
        <v>413</v>
      </c>
      <c r="D14" s="222" t="s">
        <v>390</v>
      </c>
      <c r="E14" s="607">
        <v>15</v>
      </c>
      <c r="F14" s="348">
        <v>10</v>
      </c>
    </row>
    <row r="15" spans="1:6" ht="13.5">
      <c r="A15" s="678"/>
      <c r="B15" s="221" t="s">
        <v>127</v>
      </c>
      <c r="C15" s="221" t="s">
        <v>55</v>
      </c>
      <c r="D15" s="222" t="s">
        <v>435</v>
      </c>
      <c r="E15" s="607">
        <v>230</v>
      </c>
      <c r="F15" s="348">
        <v>12</v>
      </c>
    </row>
    <row r="16" spans="1:6" ht="13.5">
      <c r="A16" s="679"/>
      <c r="B16" s="221" t="s">
        <v>85</v>
      </c>
      <c r="C16" s="120" t="s">
        <v>254</v>
      </c>
      <c r="D16" s="121" t="s">
        <v>435</v>
      </c>
      <c r="E16" s="613">
        <v>1180</v>
      </c>
      <c r="F16" s="348">
        <v>5</v>
      </c>
    </row>
    <row r="17" spans="1:6" ht="13.5">
      <c r="A17" s="680" t="s">
        <v>22</v>
      </c>
      <c r="B17" s="2" t="s">
        <v>65</v>
      </c>
      <c r="C17" s="280" t="s">
        <v>412</v>
      </c>
      <c r="D17" s="122" t="s">
        <v>440</v>
      </c>
      <c r="E17" s="607">
        <v>150</v>
      </c>
      <c r="F17" s="350">
        <v>6</v>
      </c>
    </row>
    <row r="18" spans="1:6" ht="13.5">
      <c r="A18" s="681"/>
      <c r="B18" s="280" t="s">
        <v>65</v>
      </c>
      <c r="C18" s="280" t="s">
        <v>411</v>
      </c>
      <c r="D18" s="122" t="s">
        <v>440</v>
      </c>
      <c r="E18" s="607">
        <v>1772</v>
      </c>
      <c r="F18" s="348">
        <v>6</v>
      </c>
    </row>
    <row r="19" spans="1:6" ht="13.5">
      <c r="A19" s="681"/>
      <c r="B19" s="280" t="s">
        <v>190</v>
      </c>
      <c r="C19" s="280" t="s">
        <v>113</v>
      </c>
      <c r="D19" s="122" t="s">
        <v>440</v>
      </c>
      <c r="E19" s="607">
        <v>1050</v>
      </c>
      <c r="F19" s="348">
        <v>6</v>
      </c>
    </row>
    <row r="20" spans="1:6" ht="13.5">
      <c r="A20" s="681"/>
      <c r="B20" s="280" t="s">
        <v>190</v>
      </c>
      <c r="C20" s="280" t="s">
        <v>410</v>
      </c>
      <c r="D20" s="122" t="s">
        <v>440</v>
      </c>
      <c r="E20" s="607">
        <v>2600</v>
      </c>
      <c r="F20" s="348">
        <v>6</v>
      </c>
    </row>
    <row r="21" spans="1:6" ht="13.5">
      <c r="A21" s="681"/>
      <c r="B21" s="280" t="s">
        <v>190</v>
      </c>
      <c r="C21" s="280" t="s">
        <v>410</v>
      </c>
      <c r="D21" s="122" t="s">
        <v>320</v>
      </c>
      <c r="E21" s="607">
        <v>800</v>
      </c>
      <c r="F21" s="348">
        <v>5</v>
      </c>
    </row>
    <row r="22" spans="1:6" ht="13.5">
      <c r="A22" s="681"/>
      <c r="B22" s="280" t="s">
        <v>409</v>
      </c>
      <c r="C22" s="280" t="s">
        <v>398</v>
      </c>
      <c r="D22" s="122" t="s">
        <v>320</v>
      </c>
      <c r="E22" s="607">
        <v>939</v>
      </c>
      <c r="F22" s="348">
        <v>8</v>
      </c>
    </row>
    <row r="23" spans="1:6" ht="13.5">
      <c r="A23" s="681"/>
      <c r="B23" s="280" t="s">
        <v>409</v>
      </c>
      <c r="C23" s="122" t="s">
        <v>408</v>
      </c>
      <c r="D23" s="122" t="s">
        <v>320</v>
      </c>
      <c r="E23" s="607">
        <v>1421</v>
      </c>
      <c r="F23" s="348">
        <v>8</v>
      </c>
    </row>
    <row r="24" spans="1:6" ht="13.5">
      <c r="A24" s="681"/>
      <c r="B24" s="280" t="s">
        <v>114</v>
      </c>
      <c r="C24" s="280" t="s">
        <v>115</v>
      </c>
      <c r="D24" s="122" t="s">
        <v>320</v>
      </c>
      <c r="E24" s="607">
        <v>53</v>
      </c>
      <c r="F24" s="348">
        <v>8</v>
      </c>
    </row>
    <row r="25" spans="1:6" ht="13.5">
      <c r="A25" s="681"/>
      <c r="B25" s="280" t="s">
        <v>153</v>
      </c>
      <c r="C25" s="280" t="s">
        <v>407</v>
      </c>
      <c r="D25" s="122" t="s">
        <v>436</v>
      </c>
      <c r="E25" s="607">
        <v>233</v>
      </c>
      <c r="F25" s="348">
        <v>12</v>
      </c>
    </row>
    <row r="26" spans="1:6" ht="13.5">
      <c r="A26" s="681"/>
      <c r="B26" s="221" t="s">
        <v>339</v>
      </c>
      <c r="C26" s="280" t="s">
        <v>116</v>
      </c>
      <c r="D26" s="122" t="s">
        <v>440</v>
      </c>
      <c r="E26" s="607">
        <v>450</v>
      </c>
      <c r="F26" s="348">
        <v>12</v>
      </c>
    </row>
    <row r="27" spans="1:6" ht="13.5">
      <c r="A27" s="681"/>
      <c r="B27" s="280" t="s">
        <v>127</v>
      </c>
      <c r="C27" s="280" t="s">
        <v>406</v>
      </c>
      <c r="D27" s="122" t="s">
        <v>320</v>
      </c>
      <c r="E27" s="607">
        <v>780</v>
      </c>
      <c r="F27" s="348">
        <v>34</v>
      </c>
    </row>
    <row r="28" spans="1:6" ht="13.5">
      <c r="A28" s="681"/>
      <c r="B28" s="280" t="s">
        <v>127</v>
      </c>
      <c r="C28" s="280" t="s">
        <v>405</v>
      </c>
      <c r="D28" s="122" t="s">
        <v>440</v>
      </c>
      <c r="E28" s="607">
        <v>328</v>
      </c>
      <c r="F28" s="348">
        <v>60</v>
      </c>
    </row>
    <row r="29" spans="1:6" ht="13.5">
      <c r="A29" s="681"/>
      <c r="B29" s="280" t="s">
        <v>127</v>
      </c>
      <c r="C29" s="280" t="s">
        <v>404</v>
      </c>
      <c r="D29" s="122" t="s">
        <v>390</v>
      </c>
      <c r="E29" s="607">
        <v>165</v>
      </c>
      <c r="F29" s="348">
        <v>25</v>
      </c>
    </row>
    <row r="30" spans="1:6" ht="13.5">
      <c r="A30" s="681"/>
      <c r="B30" s="281" t="s">
        <v>493</v>
      </c>
      <c r="C30" s="280" t="s">
        <v>494</v>
      </c>
      <c r="D30" s="282" t="s">
        <v>320</v>
      </c>
      <c r="E30" s="613">
        <v>9700</v>
      </c>
      <c r="F30" s="614">
        <v>5</v>
      </c>
    </row>
    <row r="31" spans="1:6" ht="12.95" customHeight="1">
      <c r="A31" s="671" t="s">
        <v>394</v>
      </c>
      <c r="B31" s="222" t="s">
        <v>65</v>
      </c>
      <c r="C31" s="352" t="s">
        <v>403</v>
      </c>
      <c r="D31" s="222" t="s">
        <v>435</v>
      </c>
      <c r="E31" s="607">
        <v>680</v>
      </c>
      <c r="F31" s="354">
        <v>4.5</v>
      </c>
    </row>
    <row r="32" spans="1:6" ht="12.95" customHeight="1">
      <c r="A32" s="672"/>
      <c r="B32" s="222" t="s">
        <v>65</v>
      </c>
      <c r="C32" s="222" t="s">
        <v>403</v>
      </c>
      <c r="D32" s="122" t="s">
        <v>440</v>
      </c>
      <c r="E32" s="607">
        <v>250</v>
      </c>
      <c r="F32" s="354">
        <v>4.5</v>
      </c>
    </row>
    <row r="33" spans="1:6" ht="12.95" customHeight="1">
      <c r="A33" s="672"/>
      <c r="B33" s="222" t="s">
        <v>495</v>
      </c>
      <c r="C33" s="222" t="s">
        <v>496</v>
      </c>
      <c r="D33" s="122" t="s">
        <v>440</v>
      </c>
      <c r="E33" s="607">
        <v>70</v>
      </c>
      <c r="F33" s="354">
        <v>0</v>
      </c>
    </row>
    <row r="34" spans="1:6" ht="12.95" customHeight="1">
      <c r="A34" s="672"/>
      <c r="B34" s="222" t="s">
        <v>495</v>
      </c>
      <c r="C34" s="222" t="s">
        <v>496</v>
      </c>
      <c r="D34" s="222" t="s">
        <v>435</v>
      </c>
      <c r="E34" s="607">
        <v>600</v>
      </c>
      <c r="F34" s="354">
        <v>0</v>
      </c>
    </row>
    <row r="35" spans="1:6" ht="12.95" customHeight="1">
      <c r="A35" s="672"/>
      <c r="B35" s="222" t="s">
        <v>495</v>
      </c>
      <c r="C35" s="222" t="s">
        <v>496</v>
      </c>
      <c r="D35" s="222" t="s">
        <v>320</v>
      </c>
      <c r="E35" s="607">
        <v>248</v>
      </c>
      <c r="F35" s="354">
        <v>12</v>
      </c>
    </row>
    <row r="36" spans="1:6" ht="12.95" customHeight="1">
      <c r="A36" s="672"/>
      <c r="B36" s="222" t="s">
        <v>127</v>
      </c>
      <c r="C36" s="222" t="s">
        <v>603</v>
      </c>
      <c r="D36" s="222" t="s">
        <v>440</v>
      </c>
      <c r="E36" s="607">
        <v>250</v>
      </c>
      <c r="F36" s="354">
        <v>20</v>
      </c>
    </row>
    <row r="37" spans="1:6" ht="12.95" customHeight="1">
      <c r="A37" s="672"/>
      <c r="B37" s="222" t="s">
        <v>85</v>
      </c>
      <c r="C37" s="222" t="s">
        <v>389</v>
      </c>
      <c r="D37" s="222" t="s">
        <v>440</v>
      </c>
      <c r="E37" s="607">
        <v>137</v>
      </c>
      <c r="F37" s="354">
        <v>8</v>
      </c>
    </row>
    <row r="38" spans="1:6" ht="12.95" customHeight="1">
      <c r="A38" s="672"/>
      <c r="B38" s="222" t="s">
        <v>85</v>
      </c>
      <c r="C38" s="222" t="s">
        <v>389</v>
      </c>
      <c r="D38" s="222" t="s">
        <v>320</v>
      </c>
      <c r="E38" s="607">
        <v>530</v>
      </c>
      <c r="F38" s="354">
        <v>6</v>
      </c>
    </row>
    <row r="39" spans="1:6" ht="12.95" customHeight="1">
      <c r="A39" s="672"/>
      <c r="B39" s="222" t="s">
        <v>85</v>
      </c>
      <c r="C39" s="222" t="s">
        <v>218</v>
      </c>
      <c r="D39" s="222" t="s">
        <v>435</v>
      </c>
      <c r="E39" s="607">
        <v>1539</v>
      </c>
      <c r="F39" s="354">
        <v>6</v>
      </c>
    </row>
    <row r="40" spans="1:6" ht="12.95" customHeight="1">
      <c r="A40" s="672"/>
      <c r="B40" s="222" t="s">
        <v>85</v>
      </c>
      <c r="C40" s="222" t="s">
        <v>218</v>
      </c>
      <c r="D40" s="122" t="s">
        <v>440</v>
      </c>
      <c r="E40" s="607">
        <v>383</v>
      </c>
      <c r="F40" s="354">
        <v>8</v>
      </c>
    </row>
    <row r="41" spans="1:6" ht="12.95" customHeight="1">
      <c r="A41" s="672"/>
      <c r="B41" s="222" t="s">
        <v>85</v>
      </c>
      <c r="C41" s="222" t="s">
        <v>218</v>
      </c>
      <c r="D41" s="222" t="s">
        <v>320</v>
      </c>
      <c r="E41" s="607">
        <v>6349</v>
      </c>
      <c r="F41" s="354">
        <v>6</v>
      </c>
    </row>
    <row r="42" spans="1:6" ht="12.95" customHeight="1">
      <c r="A42" s="673"/>
      <c r="B42" s="121" t="s">
        <v>85</v>
      </c>
      <c r="C42" s="121" t="s">
        <v>497</v>
      </c>
      <c r="D42" s="282" t="s">
        <v>435</v>
      </c>
      <c r="E42" s="613">
        <v>2875</v>
      </c>
      <c r="F42" s="356">
        <v>6</v>
      </c>
    </row>
    <row r="43" spans="1:6" ht="12.95" customHeight="1">
      <c r="A43" s="575" t="s">
        <v>118</v>
      </c>
      <c r="B43" s="361" t="s">
        <v>409</v>
      </c>
      <c r="C43" s="222" t="s">
        <v>604</v>
      </c>
      <c r="D43" s="605" t="s">
        <v>390</v>
      </c>
      <c r="E43" s="608">
        <v>800</v>
      </c>
      <c r="F43" s="354">
        <v>14</v>
      </c>
    </row>
    <row r="44" spans="1:6" ht="12.95" customHeight="1">
      <c r="A44" s="615" t="s">
        <v>23</v>
      </c>
      <c r="B44" s="222" t="s">
        <v>467</v>
      </c>
      <c r="C44" s="361" t="s">
        <v>205</v>
      </c>
      <c r="D44" s="122" t="s">
        <v>390</v>
      </c>
      <c r="E44" s="608">
        <v>2093</v>
      </c>
      <c r="F44" s="363">
        <v>18.260000000000002</v>
      </c>
    </row>
    <row r="45" spans="1:6" ht="12.95" customHeight="1">
      <c r="A45" s="671" t="s">
        <v>122</v>
      </c>
      <c r="B45" s="343" t="s">
        <v>65</v>
      </c>
      <c r="C45" s="343" t="s">
        <v>340</v>
      </c>
      <c r="D45" s="344" t="s">
        <v>320</v>
      </c>
      <c r="E45" s="607">
        <v>3753</v>
      </c>
      <c r="F45" s="346">
        <v>4.5</v>
      </c>
    </row>
    <row r="46" spans="1:6" ht="12.95" customHeight="1">
      <c r="A46" s="672"/>
      <c r="B46" s="119" t="s">
        <v>65</v>
      </c>
      <c r="C46" s="119" t="s">
        <v>340</v>
      </c>
      <c r="D46" s="277" t="s">
        <v>440</v>
      </c>
      <c r="E46" s="607">
        <v>1220</v>
      </c>
      <c r="F46" s="342">
        <v>5</v>
      </c>
    </row>
    <row r="47" spans="1:6" ht="12.95" customHeight="1">
      <c r="A47" s="673"/>
      <c r="B47" s="222" t="s">
        <v>241</v>
      </c>
      <c r="C47" s="222" t="s">
        <v>387</v>
      </c>
      <c r="D47" s="277" t="s">
        <v>440</v>
      </c>
      <c r="E47" s="613">
        <v>1076</v>
      </c>
      <c r="F47" s="347">
        <v>12</v>
      </c>
    </row>
    <row r="48" spans="1:6" ht="12.95" customHeight="1">
      <c r="A48" s="682" t="s">
        <v>469</v>
      </c>
      <c r="B48" s="578" t="s">
        <v>189</v>
      </c>
      <c r="C48" s="578" t="s">
        <v>19</v>
      </c>
      <c r="D48" s="578" t="s">
        <v>435</v>
      </c>
      <c r="E48" s="607">
        <v>7619</v>
      </c>
      <c r="F48" s="357">
        <v>10.47</v>
      </c>
    </row>
    <row r="49" spans="1:6" ht="12.95" customHeight="1">
      <c r="A49" s="682"/>
      <c r="B49" s="579" t="s">
        <v>189</v>
      </c>
      <c r="C49" s="579" t="s">
        <v>209</v>
      </c>
      <c r="D49" s="579" t="s">
        <v>435</v>
      </c>
      <c r="E49" s="607">
        <v>14936</v>
      </c>
      <c r="F49" s="357">
        <v>10.47</v>
      </c>
    </row>
    <row r="50" spans="1:6" ht="12.95" customHeight="1">
      <c r="A50" s="682"/>
      <c r="B50" s="579" t="s">
        <v>189</v>
      </c>
      <c r="C50" s="579" t="s">
        <v>49</v>
      </c>
      <c r="D50" s="579" t="s">
        <v>435</v>
      </c>
      <c r="E50" s="607">
        <v>9466</v>
      </c>
      <c r="F50" s="357">
        <v>10.47</v>
      </c>
    </row>
    <row r="51" spans="1:6" ht="12.95" customHeight="1">
      <c r="A51" s="682"/>
      <c r="B51" s="579" t="s">
        <v>189</v>
      </c>
      <c r="C51" s="579" t="s">
        <v>208</v>
      </c>
      <c r="D51" s="579" t="s">
        <v>440</v>
      </c>
      <c r="E51" s="607">
        <v>357</v>
      </c>
      <c r="F51" s="357">
        <v>10.47</v>
      </c>
    </row>
    <row r="52" spans="1:6" ht="12.95" customHeight="1">
      <c r="A52" s="682"/>
      <c r="B52" s="579" t="s">
        <v>189</v>
      </c>
      <c r="C52" s="579" t="s">
        <v>50</v>
      </c>
      <c r="D52" s="579" t="s">
        <v>435</v>
      </c>
      <c r="E52" s="607">
        <v>12160</v>
      </c>
      <c r="F52" s="357">
        <v>10.47</v>
      </c>
    </row>
    <row r="53" spans="1:6" ht="12.95" customHeight="1">
      <c r="A53" s="682"/>
      <c r="B53" s="579" t="s">
        <v>409</v>
      </c>
      <c r="C53" s="579" t="s">
        <v>498</v>
      </c>
      <c r="D53" s="579" t="s">
        <v>435</v>
      </c>
      <c r="E53" s="607">
        <v>1275</v>
      </c>
      <c r="F53" s="357">
        <v>12</v>
      </c>
    </row>
    <row r="54" spans="1:6" ht="12.95" customHeight="1">
      <c r="A54" s="682"/>
      <c r="B54" s="579" t="s">
        <v>409</v>
      </c>
      <c r="C54" s="579" t="s">
        <v>498</v>
      </c>
      <c r="D54" s="579" t="s">
        <v>320</v>
      </c>
      <c r="E54" s="607">
        <v>6596</v>
      </c>
      <c r="F54" s="357">
        <v>8</v>
      </c>
    </row>
    <row r="55" spans="1:6" ht="12.95" customHeight="1">
      <c r="A55" s="682"/>
      <c r="B55" s="579" t="s">
        <v>409</v>
      </c>
      <c r="C55" s="579" t="s">
        <v>498</v>
      </c>
      <c r="D55" s="579" t="s">
        <v>440</v>
      </c>
      <c r="E55" s="607">
        <v>667</v>
      </c>
      <c r="F55" s="357">
        <v>15</v>
      </c>
    </row>
    <row r="56" spans="1:6" ht="12.95" customHeight="1">
      <c r="A56" s="682"/>
      <c r="B56" s="579" t="s">
        <v>207</v>
      </c>
      <c r="C56" s="579" t="s">
        <v>605</v>
      </c>
      <c r="D56" s="579" t="s">
        <v>440</v>
      </c>
      <c r="E56" s="607">
        <v>492</v>
      </c>
      <c r="F56" s="357">
        <v>15</v>
      </c>
    </row>
    <row r="57" spans="1:6" ht="12.95" customHeight="1">
      <c r="A57" s="682"/>
      <c r="B57" s="579" t="s">
        <v>207</v>
      </c>
      <c r="C57" s="579" t="s">
        <v>605</v>
      </c>
      <c r="D57" s="579" t="s">
        <v>320</v>
      </c>
      <c r="E57" s="607">
        <v>6910</v>
      </c>
      <c r="F57" s="357">
        <v>7</v>
      </c>
    </row>
    <row r="58" spans="1:6" ht="12.95" customHeight="1">
      <c r="A58" s="682"/>
      <c r="B58" s="579" t="s">
        <v>207</v>
      </c>
      <c r="C58" s="579" t="s">
        <v>605</v>
      </c>
      <c r="D58" s="579" t="s">
        <v>435</v>
      </c>
      <c r="E58" s="607">
        <v>175</v>
      </c>
      <c r="F58" s="357">
        <v>12</v>
      </c>
    </row>
    <row r="59" spans="1:6" ht="12.95" customHeight="1">
      <c r="A59" s="682"/>
      <c r="B59" s="579" t="s">
        <v>321</v>
      </c>
      <c r="C59" s="579" t="s">
        <v>470</v>
      </c>
      <c r="D59" s="579" t="s">
        <v>390</v>
      </c>
      <c r="E59" s="607">
        <v>4907</v>
      </c>
      <c r="F59" s="357">
        <v>14.58</v>
      </c>
    </row>
    <row r="60" spans="1:6" ht="12.95" customHeight="1">
      <c r="A60" s="682"/>
      <c r="B60" s="252" t="s">
        <v>468</v>
      </c>
      <c r="C60" s="579" t="s">
        <v>206</v>
      </c>
      <c r="D60" s="579" t="s">
        <v>440</v>
      </c>
      <c r="E60" s="607">
        <v>500</v>
      </c>
      <c r="F60" s="357">
        <v>12</v>
      </c>
    </row>
    <row r="61" spans="1:6" ht="12.95" customHeight="1">
      <c r="A61" s="682"/>
      <c r="B61" s="252" t="s">
        <v>468</v>
      </c>
      <c r="C61" s="579" t="s">
        <v>206</v>
      </c>
      <c r="D61" s="277" t="s">
        <v>320</v>
      </c>
      <c r="E61" s="607">
        <v>975</v>
      </c>
      <c r="F61" s="357">
        <v>6.4</v>
      </c>
    </row>
    <row r="62" spans="1:6" ht="12.95" customHeight="1">
      <c r="A62" s="682"/>
      <c r="B62" s="579" t="s">
        <v>321</v>
      </c>
      <c r="C62" s="579" t="s">
        <v>434</v>
      </c>
      <c r="D62" s="277" t="s">
        <v>435</v>
      </c>
      <c r="E62" s="607">
        <v>3342</v>
      </c>
      <c r="F62" s="357">
        <v>12</v>
      </c>
    </row>
    <row r="63" spans="1:6" ht="12.95" customHeight="1">
      <c r="A63" s="682"/>
      <c r="B63" s="579" t="s">
        <v>321</v>
      </c>
      <c r="C63" s="579" t="s">
        <v>434</v>
      </c>
      <c r="D63" s="277" t="s">
        <v>320</v>
      </c>
      <c r="E63" s="607">
        <v>5450</v>
      </c>
      <c r="F63" s="357">
        <v>6.4</v>
      </c>
    </row>
    <row r="64" spans="1:6" ht="12.95" customHeight="1">
      <c r="A64" s="682"/>
      <c r="B64" s="579" t="s">
        <v>321</v>
      </c>
      <c r="C64" s="579" t="s">
        <v>434</v>
      </c>
      <c r="D64" s="277" t="s">
        <v>440</v>
      </c>
      <c r="E64" s="607">
        <v>1544</v>
      </c>
      <c r="F64" s="357">
        <v>12</v>
      </c>
    </row>
    <row r="65" spans="1:6" ht="12.95" customHeight="1">
      <c r="A65" s="682"/>
      <c r="B65" s="579" t="s">
        <v>321</v>
      </c>
      <c r="C65" s="579" t="s">
        <v>205</v>
      </c>
      <c r="D65" s="579" t="s">
        <v>390</v>
      </c>
      <c r="E65" s="607">
        <v>7416</v>
      </c>
      <c r="F65" s="357">
        <v>16.670000000000002</v>
      </c>
    </row>
    <row r="66" spans="1:6" ht="12.95" customHeight="1">
      <c r="A66" s="360" t="s">
        <v>477</v>
      </c>
      <c r="B66" s="361" t="s">
        <v>321</v>
      </c>
      <c r="C66" s="361" t="s">
        <v>478</v>
      </c>
      <c r="D66" s="362" t="s">
        <v>320</v>
      </c>
      <c r="E66" s="608">
        <v>3495</v>
      </c>
      <c r="F66" s="363">
        <v>5</v>
      </c>
    </row>
    <row r="67" spans="1:6" ht="12.95" customHeight="1">
      <c r="A67" s="577" t="s">
        <v>606</v>
      </c>
      <c r="B67" s="579" t="s">
        <v>321</v>
      </c>
      <c r="C67" s="579" t="s">
        <v>434</v>
      </c>
      <c r="D67" s="579" t="s">
        <v>436</v>
      </c>
      <c r="E67" s="607">
        <v>4150</v>
      </c>
      <c r="F67" s="357">
        <v>5</v>
      </c>
    </row>
    <row r="68" spans="1:6" ht="12.95" customHeight="1">
      <c r="A68" s="359" t="s">
        <v>123</v>
      </c>
      <c r="B68" s="266" t="s">
        <v>189</v>
      </c>
      <c r="C68" s="266" t="s">
        <v>204</v>
      </c>
      <c r="D68" s="266" t="s">
        <v>320</v>
      </c>
      <c r="E68" s="608">
        <v>102500</v>
      </c>
      <c r="F68" s="358">
        <v>2.25</v>
      </c>
    </row>
    <row r="69" spans="1:6">
      <c r="A69" s="577"/>
      <c r="B69" s="579"/>
      <c r="C69" s="579"/>
      <c r="D69" s="579"/>
      <c r="E69" s="351"/>
      <c r="F69" s="357" t="s">
        <v>36</v>
      </c>
    </row>
    <row r="70" spans="1:6">
      <c r="A70" s="577"/>
      <c r="B70" s="579"/>
      <c r="C70" s="579"/>
      <c r="D70" s="579"/>
      <c r="E70" s="351"/>
      <c r="F70" s="357"/>
    </row>
    <row r="71" spans="1:6">
      <c r="A71" s="667" t="s">
        <v>607</v>
      </c>
      <c r="B71" s="667"/>
      <c r="C71" s="667"/>
      <c r="D71" s="667"/>
      <c r="E71" s="667"/>
      <c r="F71" s="667"/>
    </row>
    <row r="72" spans="1:6" ht="20.100000000000001" customHeight="1">
      <c r="A72" s="17" t="s">
        <v>171</v>
      </c>
      <c r="B72" s="17" t="s">
        <v>86</v>
      </c>
      <c r="C72" s="17" t="s">
        <v>191</v>
      </c>
      <c r="D72" s="17" t="s">
        <v>188</v>
      </c>
      <c r="E72" s="66" t="s">
        <v>388</v>
      </c>
      <c r="F72" s="65" t="s">
        <v>601</v>
      </c>
    </row>
    <row r="73" spans="1:6">
      <c r="A73" s="668" t="s">
        <v>392</v>
      </c>
      <c r="B73" s="343" t="s">
        <v>65</v>
      </c>
      <c r="C73" s="343" t="s">
        <v>203</v>
      </c>
      <c r="D73" s="344" t="s">
        <v>440</v>
      </c>
      <c r="E73" s="349">
        <v>85</v>
      </c>
      <c r="F73" s="357">
        <v>6</v>
      </c>
    </row>
    <row r="74" spans="1:6">
      <c r="A74" s="669"/>
      <c r="B74" s="119" t="s">
        <v>65</v>
      </c>
      <c r="C74" s="119" t="s">
        <v>203</v>
      </c>
      <c r="D74" s="277" t="s">
        <v>320</v>
      </c>
      <c r="E74" s="341">
        <v>8218</v>
      </c>
      <c r="F74" s="342">
        <v>4</v>
      </c>
    </row>
    <row r="75" spans="1:6">
      <c r="A75" s="669"/>
      <c r="B75" s="119" t="s">
        <v>65</v>
      </c>
      <c r="C75" s="119" t="s">
        <v>202</v>
      </c>
      <c r="D75" s="277" t="s">
        <v>440</v>
      </c>
      <c r="E75" s="341">
        <v>520</v>
      </c>
      <c r="F75" s="342">
        <v>6</v>
      </c>
    </row>
    <row r="76" spans="1:6">
      <c r="A76" s="669"/>
      <c r="B76" s="119" t="s">
        <v>190</v>
      </c>
      <c r="C76" s="119" t="s">
        <v>201</v>
      </c>
      <c r="D76" s="119" t="s">
        <v>320</v>
      </c>
      <c r="E76" s="341">
        <v>17370</v>
      </c>
      <c r="F76" s="342">
        <v>4</v>
      </c>
    </row>
    <row r="77" spans="1:6">
      <c r="A77" s="669"/>
      <c r="B77" s="119" t="s">
        <v>114</v>
      </c>
      <c r="C77" s="119" t="s">
        <v>51</v>
      </c>
      <c r="D77" s="119" t="s">
        <v>320</v>
      </c>
      <c r="E77" s="341">
        <v>264</v>
      </c>
      <c r="F77" s="342">
        <v>10</v>
      </c>
    </row>
    <row r="78" spans="1:6">
      <c r="A78" s="669"/>
      <c r="B78" s="119" t="s">
        <v>114</v>
      </c>
      <c r="C78" s="119" t="s">
        <v>51</v>
      </c>
      <c r="D78" s="119" t="s">
        <v>440</v>
      </c>
      <c r="E78" s="341">
        <v>40</v>
      </c>
      <c r="F78" s="342">
        <v>12</v>
      </c>
    </row>
    <row r="79" spans="1:6">
      <c r="A79" s="669"/>
      <c r="B79" s="119" t="s">
        <v>127</v>
      </c>
      <c r="C79" s="119" t="s">
        <v>200</v>
      </c>
      <c r="D79" s="119" t="s">
        <v>440</v>
      </c>
      <c r="E79" s="341">
        <v>84</v>
      </c>
      <c r="F79" s="342">
        <v>35</v>
      </c>
    </row>
    <row r="80" spans="1:6">
      <c r="A80" s="669"/>
      <c r="B80" s="119" t="s">
        <v>127</v>
      </c>
      <c r="C80" s="119" t="s">
        <v>199</v>
      </c>
      <c r="D80" s="119" t="s">
        <v>198</v>
      </c>
      <c r="E80" s="341">
        <v>3668</v>
      </c>
      <c r="F80" s="342">
        <v>10</v>
      </c>
    </row>
    <row r="81" spans="1:6">
      <c r="A81" s="669"/>
      <c r="B81" s="119" t="s">
        <v>127</v>
      </c>
      <c r="C81" s="119" t="s">
        <v>199</v>
      </c>
      <c r="D81" s="119" t="s">
        <v>440</v>
      </c>
      <c r="E81" s="341">
        <v>323</v>
      </c>
      <c r="F81" s="342">
        <v>35</v>
      </c>
    </row>
    <row r="82" spans="1:6">
      <c r="A82" s="669"/>
      <c r="B82" s="119" t="s">
        <v>127</v>
      </c>
      <c r="C82" s="119" t="s">
        <v>370</v>
      </c>
      <c r="D82" s="119" t="s">
        <v>440</v>
      </c>
      <c r="E82" s="341">
        <v>309</v>
      </c>
      <c r="F82" s="342">
        <v>35</v>
      </c>
    </row>
    <row r="83" spans="1:6">
      <c r="A83" s="669"/>
      <c r="B83" s="119" t="s">
        <v>127</v>
      </c>
      <c r="C83" s="119" t="s">
        <v>370</v>
      </c>
      <c r="D83" s="119" t="s">
        <v>320</v>
      </c>
      <c r="E83" s="341">
        <v>1862</v>
      </c>
      <c r="F83" s="342">
        <v>10</v>
      </c>
    </row>
    <row r="84" spans="1:6">
      <c r="A84" s="669"/>
      <c r="B84" s="119" t="s">
        <v>127</v>
      </c>
      <c r="C84" s="119" t="s">
        <v>391</v>
      </c>
      <c r="D84" s="119" t="s">
        <v>440</v>
      </c>
      <c r="E84" s="341">
        <v>117</v>
      </c>
      <c r="F84" s="342">
        <v>35</v>
      </c>
    </row>
    <row r="85" spans="1:6">
      <c r="A85" s="669"/>
      <c r="B85" s="119" t="s">
        <v>127</v>
      </c>
      <c r="C85" s="119" t="s">
        <v>441</v>
      </c>
      <c r="D85" s="119" t="s">
        <v>320</v>
      </c>
      <c r="E85" s="341">
        <v>1205</v>
      </c>
      <c r="F85" s="342">
        <v>10</v>
      </c>
    </row>
    <row r="86" spans="1:6">
      <c r="A86" s="669"/>
      <c r="B86" s="119" t="s">
        <v>127</v>
      </c>
      <c r="C86" s="119" t="s">
        <v>441</v>
      </c>
      <c r="D86" s="119" t="s">
        <v>390</v>
      </c>
      <c r="E86" s="341">
        <v>2377</v>
      </c>
      <c r="F86" s="342">
        <v>8</v>
      </c>
    </row>
    <row r="87" spans="1:6">
      <c r="A87" s="669"/>
      <c r="B87" s="119" t="s">
        <v>127</v>
      </c>
      <c r="C87" s="119" t="s">
        <v>439</v>
      </c>
      <c r="D87" s="119" t="s">
        <v>440</v>
      </c>
      <c r="E87" s="341">
        <v>376</v>
      </c>
      <c r="F87" s="342">
        <v>35</v>
      </c>
    </row>
    <row r="88" spans="1:6">
      <c r="A88" s="670"/>
      <c r="B88" s="227" t="s">
        <v>438</v>
      </c>
      <c r="C88" s="227" t="s">
        <v>437</v>
      </c>
      <c r="D88" s="227" t="s">
        <v>436</v>
      </c>
      <c r="E88" s="355">
        <v>630</v>
      </c>
      <c r="F88" s="347">
        <v>4</v>
      </c>
    </row>
    <row r="89" spans="1:6">
      <c r="A89" s="671" t="s">
        <v>124</v>
      </c>
      <c r="B89" s="343" t="s">
        <v>189</v>
      </c>
      <c r="C89" s="343" t="s">
        <v>619</v>
      </c>
      <c r="D89" s="119" t="s">
        <v>435</v>
      </c>
      <c r="E89" s="345">
        <v>1160</v>
      </c>
      <c r="F89" s="346">
        <v>10.47</v>
      </c>
    </row>
    <row r="90" spans="1:6">
      <c r="A90" s="672"/>
      <c r="B90" s="222" t="s">
        <v>189</v>
      </c>
      <c r="C90" s="119" t="s">
        <v>471</v>
      </c>
      <c r="D90" s="119" t="s">
        <v>320</v>
      </c>
      <c r="E90" s="341">
        <v>2040</v>
      </c>
      <c r="F90" s="342">
        <v>3</v>
      </c>
    </row>
    <row r="91" spans="1:6">
      <c r="A91" s="672"/>
      <c r="B91" s="222" t="s">
        <v>189</v>
      </c>
      <c r="C91" s="119" t="s">
        <v>471</v>
      </c>
      <c r="D91" s="119" t="s">
        <v>435</v>
      </c>
      <c r="E91" s="341">
        <v>480</v>
      </c>
      <c r="F91" s="342">
        <v>10.47</v>
      </c>
    </row>
    <row r="92" spans="1:6" ht="12.95" customHeight="1">
      <c r="A92" s="672"/>
      <c r="B92" s="222" t="s">
        <v>189</v>
      </c>
      <c r="C92" s="222" t="s">
        <v>472</v>
      </c>
      <c r="D92" s="222" t="s">
        <v>435</v>
      </c>
      <c r="E92" s="341">
        <v>2180</v>
      </c>
      <c r="F92" s="354">
        <v>10.47</v>
      </c>
    </row>
    <row r="93" spans="1:6" ht="12.95" customHeight="1">
      <c r="A93" s="672"/>
      <c r="B93" s="222" t="s">
        <v>189</v>
      </c>
      <c r="C93" s="222" t="s">
        <v>472</v>
      </c>
      <c r="D93" s="119" t="s">
        <v>198</v>
      </c>
      <c r="E93" s="341">
        <v>2200</v>
      </c>
      <c r="F93" s="354">
        <v>2.75</v>
      </c>
    </row>
    <row r="94" spans="1:6" ht="12.95" customHeight="1">
      <c r="A94" s="672"/>
      <c r="B94" s="222" t="s">
        <v>189</v>
      </c>
      <c r="C94" s="222" t="s">
        <v>473</v>
      </c>
      <c r="D94" s="119" t="s">
        <v>435</v>
      </c>
      <c r="E94" s="341">
        <v>600</v>
      </c>
      <c r="F94" s="354">
        <v>10.47</v>
      </c>
    </row>
    <row r="95" spans="1:6" ht="12.95" customHeight="1">
      <c r="A95" s="673"/>
      <c r="B95" s="121" t="s">
        <v>321</v>
      </c>
      <c r="C95" s="222" t="s">
        <v>434</v>
      </c>
      <c r="D95" s="227" t="s">
        <v>440</v>
      </c>
      <c r="E95" s="355">
        <v>330</v>
      </c>
      <c r="F95" s="356">
        <v>10</v>
      </c>
    </row>
    <row r="96" spans="1:6" ht="12.95" customHeight="1">
      <c r="A96" s="674" t="s">
        <v>393</v>
      </c>
      <c r="B96" s="352" t="s">
        <v>474</v>
      </c>
      <c r="C96" s="352" t="s">
        <v>475</v>
      </c>
      <c r="D96" s="343" t="s">
        <v>320</v>
      </c>
      <c r="E96" s="341">
        <v>250</v>
      </c>
      <c r="F96" s="353">
        <v>8</v>
      </c>
    </row>
    <row r="97" spans="1:6" ht="12.95" customHeight="1">
      <c r="A97" s="675"/>
      <c r="B97" s="222" t="s">
        <v>474</v>
      </c>
      <c r="C97" s="222" t="s">
        <v>475</v>
      </c>
      <c r="D97" s="119" t="s">
        <v>440</v>
      </c>
      <c r="E97" s="341">
        <v>100</v>
      </c>
      <c r="F97" s="354">
        <v>10</v>
      </c>
    </row>
    <row r="98" spans="1:6" ht="12.95" customHeight="1">
      <c r="A98" s="676"/>
      <c r="B98" s="222" t="s">
        <v>409</v>
      </c>
      <c r="C98" s="222" t="s">
        <v>476</v>
      </c>
      <c r="D98" s="119" t="s">
        <v>440</v>
      </c>
      <c r="E98" s="355">
        <v>65</v>
      </c>
      <c r="F98" s="356">
        <v>10</v>
      </c>
    </row>
    <row r="99" spans="1:6" ht="9.9499999999999993" customHeight="1">
      <c r="A99" s="32" t="s">
        <v>165</v>
      </c>
      <c r="B99" s="419"/>
      <c r="C99" s="419"/>
      <c r="D99" s="419"/>
      <c r="E99" s="32"/>
      <c r="F99" s="32"/>
    </row>
    <row r="100" spans="1:6" ht="9.9499999999999993" customHeight="1">
      <c r="A100" s="32" t="s">
        <v>239</v>
      </c>
      <c r="B100" s="32"/>
      <c r="C100" s="32"/>
      <c r="D100" s="32"/>
      <c r="E100" s="32"/>
      <c r="F100" s="32"/>
    </row>
  </sheetData>
  <mergeCells count="10">
    <mergeCell ref="A71:F71"/>
    <mergeCell ref="A73:A88"/>
    <mergeCell ref="A89:A95"/>
    <mergeCell ref="A96:A98"/>
    <mergeCell ref="A6:A10"/>
    <mergeCell ref="A11:A16"/>
    <mergeCell ref="A17:A30"/>
    <mergeCell ref="A31:A42"/>
    <mergeCell ref="A45:A47"/>
    <mergeCell ref="A48:A6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1"/>
  <sheetViews>
    <sheetView showGridLines="0" topLeftCell="A30" workbookViewId="0">
      <selection activeCell="E61" sqref="E61"/>
    </sheetView>
  </sheetViews>
  <sheetFormatPr baseColWidth="10" defaultRowHeight="12.75"/>
  <cols>
    <col min="1" max="1" width="15.7109375" customWidth="1"/>
    <col min="2" max="2" width="5" customWidth="1"/>
    <col min="3" max="3" width="7.7109375" customWidth="1"/>
    <col min="4" max="15" width="6.7109375" customWidth="1"/>
  </cols>
  <sheetData>
    <row r="1" spans="1:15" ht="15" customHeight="1">
      <c r="A1" s="242" t="s">
        <v>547</v>
      </c>
      <c r="B1" s="177"/>
      <c r="C1" s="177"/>
      <c r="D1" s="202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8"/>
    </row>
    <row r="2" spans="1:15" ht="13.5">
      <c r="A2" s="179" t="s">
        <v>43</v>
      </c>
      <c r="B2" s="180"/>
      <c r="C2" s="180"/>
      <c r="D2" s="202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1"/>
    </row>
    <row r="3" spans="1:15" ht="3" customHeight="1">
      <c r="A3" s="15"/>
      <c r="B3" s="15"/>
      <c r="C3" s="16"/>
      <c r="D3" s="202"/>
      <c r="E3" s="16"/>
      <c r="F3" s="16"/>
      <c r="G3" s="16"/>
      <c r="H3" s="16"/>
      <c r="I3" s="16"/>
      <c r="J3" s="16"/>
      <c r="K3" s="16"/>
      <c r="L3" s="16"/>
      <c r="M3" s="16"/>
      <c r="N3" s="16"/>
      <c r="O3" s="60"/>
    </row>
    <row r="4" spans="1:15" ht="18.75" customHeight="1">
      <c r="A4" s="182" t="s">
        <v>183</v>
      </c>
      <c r="B4" s="182" t="s">
        <v>154</v>
      </c>
      <c r="C4" s="182" t="s">
        <v>314</v>
      </c>
      <c r="D4" s="182" t="s">
        <v>268</v>
      </c>
      <c r="E4" s="182" t="s">
        <v>269</v>
      </c>
      <c r="F4" s="182" t="s">
        <v>270</v>
      </c>
      <c r="G4" s="182" t="s">
        <v>271</v>
      </c>
      <c r="H4" s="182" t="s">
        <v>272</v>
      </c>
      <c r="I4" s="182" t="s">
        <v>97</v>
      </c>
      <c r="J4" s="182" t="s">
        <v>98</v>
      </c>
      <c r="K4" s="182" t="s">
        <v>99</v>
      </c>
      <c r="L4" s="182" t="s">
        <v>100</v>
      </c>
      <c r="M4" s="182" t="s">
        <v>101</v>
      </c>
      <c r="N4" s="182" t="s">
        <v>90</v>
      </c>
      <c r="O4" s="182" t="s">
        <v>91</v>
      </c>
    </row>
    <row r="5" spans="1:15" ht="11.1" customHeight="1">
      <c r="A5" s="622" t="s">
        <v>44</v>
      </c>
      <c r="B5" s="183">
        <v>2015</v>
      </c>
      <c r="C5" s="184">
        <f t="shared" ref="C5:C27" si="0">SUM(D5:O5)</f>
        <v>1002131.1182610001</v>
      </c>
      <c r="D5" s="185">
        <f t="shared" ref="D5:O5" si="1">SUM(D11,D17,D23,D29,D35,D41,D47,D53)</f>
        <v>107453.8495</v>
      </c>
      <c r="E5" s="185">
        <f t="shared" si="1"/>
        <v>80187.485591000004</v>
      </c>
      <c r="F5" s="185">
        <f t="shared" si="1"/>
        <v>93405.832999999999</v>
      </c>
      <c r="G5" s="185">
        <f t="shared" si="1"/>
        <v>82563.778929000007</v>
      </c>
      <c r="H5" s="185">
        <f t="shared" si="1"/>
        <v>63602.246119999996</v>
      </c>
      <c r="I5" s="185">
        <f t="shared" si="1"/>
        <v>110816.413</v>
      </c>
      <c r="J5" s="185">
        <f t="shared" si="1"/>
        <v>58324.168999999994</v>
      </c>
      <c r="K5" s="185">
        <f t="shared" si="1"/>
        <v>66018.396500000003</v>
      </c>
      <c r="L5" s="185">
        <f t="shared" si="1"/>
        <v>106905.41649999999</v>
      </c>
      <c r="M5" s="185">
        <f t="shared" si="1"/>
        <v>68972.104000000007</v>
      </c>
      <c r="N5" s="185">
        <f t="shared" si="1"/>
        <v>44188.361120999994</v>
      </c>
      <c r="O5" s="185">
        <f t="shared" si="1"/>
        <v>119693.065</v>
      </c>
    </row>
    <row r="6" spans="1:15" ht="11.1" customHeight="1">
      <c r="A6" s="623"/>
      <c r="B6" s="186">
        <v>2016</v>
      </c>
      <c r="C6" s="187">
        <f t="shared" si="0"/>
        <v>1048263.2973869999</v>
      </c>
      <c r="D6" s="188">
        <f t="shared" ref="D6:O6" si="2">SUM(D12,D18,D24,D30,D36,D42,D48,D54)</f>
        <v>68094.185100000002</v>
      </c>
      <c r="E6" s="188">
        <f t="shared" si="2"/>
        <v>98670.592999999993</v>
      </c>
      <c r="F6" s="188">
        <f t="shared" si="2"/>
        <v>51947.346117000008</v>
      </c>
      <c r="G6" s="188">
        <f t="shared" si="2"/>
        <v>36946.214810000005</v>
      </c>
      <c r="H6" s="188">
        <f t="shared" si="2"/>
        <v>49778.655719999995</v>
      </c>
      <c r="I6" s="188">
        <f t="shared" si="2"/>
        <v>89996.506477999996</v>
      </c>
      <c r="J6" s="188">
        <f t="shared" si="2"/>
        <v>78826.769499999995</v>
      </c>
      <c r="K6" s="188">
        <f t="shared" si="2"/>
        <v>101163.15</v>
      </c>
      <c r="L6" s="188">
        <f t="shared" si="2"/>
        <v>84915.405534000005</v>
      </c>
      <c r="M6" s="188">
        <f t="shared" si="2"/>
        <v>154565.55661299999</v>
      </c>
      <c r="N6" s="188">
        <f t="shared" si="2"/>
        <v>106835.90251500001</v>
      </c>
      <c r="O6" s="188">
        <f t="shared" si="2"/>
        <v>126523.01200000002</v>
      </c>
    </row>
    <row r="7" spans="1:15" ht="11.1" customHeight="1">
      <c r="A7" s="623"/>
      <c r="B7" s="186">
        <v>2017</v>
      </c>
      <c r="C7" s="187">
        <f t="shared" si="0"/>
        <v>1256757.4211950002</v>
      </c>
      <c r="D7" s="188">
        <f t="shared" ref="D7:O7" si="3">SUM(D13,D19,D25,D31,D37,D43,D49,D55)</f>
        <v>91734.297780000023</v>
      </c>
      <c r="E7" s="188">
        <f t="shared" si="3"/>
        <v>34505.826399999998</v>
      </c>
      <c r="F7" s="188">
        <f t="shared" si="3"/>
        <v>130835.10000000002</v>
      </c>
      <c r="G7" s="188">
        <f t="shared" si="3"/>
        <v>131448.990552</v>
      </c>
      <c r="H7" s="188">
        <f t="shared" si="3"/>
        <v>104498.6096</v>
      </c>
      <c r="I7" s="188">
        <f t="shared" si="3"/>
        <v>108320.33707199999</v>
      </c>
      <c r="J7" s="188">
        <f t="shared" si="3"/>
        <v>77715.872100000008</v>
      </c>
      <c r="K7" s="188">
        <f t="shared" si="3"/>
        <v>125768.514058</v>
      </c>
      <c r="L7" s="188">
        <f t="shared" si="3"/>
        <v>48153.560132999999</v>
      </c>
      <c r="M7" s="188">
        <f t="shared" si="3"/>
        <v>108077.73</v>
      </c>
      <c r="N7" s="188">
        <f t="shared" si="3"/>
        <v>92517.79800000001</v>
      </c>
      <c r="O7" s="188">
        <f t="shared" si="3"/>
        <v>203180.7855</v>
      </c>
    </row>
    <row r="8" spans="1:15" ht="11.1" customHeight="1">
      <c r="A8" s="623"/>
      <c r="B8" s="186">
        <v>2018</v>
      </c>
      <c r="C8" s="187">
        <f t="shared" si="0"/>
        <v>985664.07828100002</v>
      </c>
      <c r="D8" s="188">
        <f t="shared" ref="D8:O8" si="4">SUM(D14,D20,D26,D32,D38,D44,D50,D56)</f>
        <v>49484.382999999994</v>
      </c>
      <c r="E8" s="188">
        <f t="shared" si="4"/>
        <v>58261.469058999995</v>
      </c>
      <c r="F8" s="188">
        <f t="shared" si="4"/>
        <v>128480.7025</v>
      </c>
      <c r="G8" s="188">
        <f t="shared" si="4"/>
        <v>64754.514219999997</v>
      </c>
      <c r="H8" s="188">
        <f t="shared" si="4"/>
        <v>68527.326499999996</v>
      </c>
      <c r="I8" s="188">
        <f t="shared" si="4"/>
        <v>27459.705000000002</v>
      </c>
      <c r="J8" s="188">
        <f t="shared" si="4"/>
        <v>112286.04300000001</v>
      </c>
      <c r="K8" s="188">
        <f t="shared" si="4"/>
        <v>115994.02623700001</v>
      </c>
      <c r="L8" s="188">
        <f t="shared" si="4"/>
        <v>89809.344000000012</v>
      </c>
      <c r="M8" s="188">
        <f t="shared" si="4"/>
        <v>158052.37380499998</v>
      </c>
      <c r="N8" s="188">
        <f t="shared" si="4"/>
        <v>39801.206960000003</v>
      </c>
      <c r="O8" s="188">
        <f t="shared" si="4"/>
        <v>72752.983999999997</v>
      </c>
    </row>
    <row r="9" spans="1:15" ht="11.1" customHeight="1">
      <c r="A9" s="623"/>
      <c r="B9" s="186">
        <v>2019</v>
      </c>
      <c r="C9" s="187">
        <f t="shared" si="0"/>
        <v>1199588.1656699998</v>
      </c>
      <c r="D9" s="188">
        <f t="shared" ref="D9:O9" si="5">SUM(D15,D21,D27,D33,D39,D45,D51,D57)</f>
        <v>27886.462500000001</v>
      </c>
      <c r="E9" s="188">
        <f t="shared" si="5"/>
        <v>150143.177</v>
      </c>
      <c r="F9" s="188">
        <f t="shared" si="5"/>
        <v>80393.478499999997</v>
      </c>
      <c r="G9" s="188">
        <f t="shared" si="5"/>
        <v>154922.68537399999</v>
      </c>
      <c r="H9" s="188">
        <f t="shared" si="5"/>
        <v>160820.892242</v>
      </c>
      <c r="I9" s="188">
        <f t="shared" si="5"/>
        <v>62159.832499999997</v>
      </c>
      <c r="J9" s="188">
        <f t="shared" si="5"/>
        <v>51947.361713999999</v>
      </c>
      <c r="K9" s="188">
        <f t="shared" si="5"/>
        <v>61988.266665000003</v>
      </c>
      <c r="L9" s="188">
        <f t="shared" si="5"/>
        <v>142127.84729599999</v>
      </c>
      <c r="M9" s="188">
        <f t="shared" si="5"/>
        <v>65257.217949999998</v>
      </c>
      <c r="N9" s="188">
        <f t="shared" si="5"/>
        <v>130538.64549999998</v>
      </c>
      <c r="O9" s="188">
        <f t="shared" si="5"/>
        <v>111402.29842899999</v>
      </c>
    </row>
    <row r="10" spans="1:15" ht="11.1" customHeight="1">
      <c r="A10" s="624"/>
      <c r="B10" s="189">
        <v>2020</v>
      </c>
      <c r="C10" s="436">
        <f t="shared" si="0"/>
        <v>124753.33957700001</v>
      </c>
      <c r="D10" s="437">
        <f>SUM(D16,D22,D28,D34,D40,D46,D52,D58)</f>
        <v>43986.546999999999</v>
      </c>
      <c r="E10" s="437">
        <f>SUM(E16,E22,E28,E34,E40,E46,E52,E58)</f>
        <v>80766.792577</v>
      </c>
      <c r="F10" s="437"/>
      <c r="G10" s="437"/>
      <c r="H10" s="437"/>
      <c r="I10" s="437"/>
      <c r="J10" s="437"/>
      <c r="K10" s="437"/>
      <c r="L10" s="437"/>
      <c r="M10" s="437"/>
      <c r="N10" s="437"/>
      <c r="O10" s="437"/>
    </row>
    <row r="11" spans="1:15" ht="11.1" customHeight="1">
      <c r="A11" s="619" t="s">
        <v>332</v>
      </c>
      <c r="B11" s="190">
        <v>2015</v>
      </c>
      <c r="C11" s="191">
        <f t="shared" si="0"/>
        <v>107664.00762099998</v>
      </c>
      <c r="D11" s="192">
        <v>19613.815999999999</v>
      </c>
      <c r="E11" s="192">
        <v>8985.3649999999998</v>
      </c>
      <c r="F11" s="192">
        <v>8710.0400000000009</v>
      </c>
      <c r="G11" s="192">
        <v>11939.27</v>
      </c>
      <c r="H11" s="192">
        <v>1108.3399999999999</v>
      </c>
      <c r="I11" s="192">
        <v>13300.304</v>
      </c>
      <c r="J11" s="192">
        <v>0</v>
      </c>
      <c r="K11" s="202">
        <v>13031.252</v>
      </c>
      <c r="L11" s="202">
        <v>26926.34</v>
      </c>
      <c r="M11" s="195">
        <v>0</v>
      </c>
      <c r="N11" s="202">
        <v>4049.2806209999999</v>
      </c>
      <c r="O11" s="195">
        <v>0</v>
      </c>
    </row>
    <row r="12" spans="1:15" ht="11.1" customHeight="1">
      <c r="A12" s="620"/>
      <c r="B12" s="193">
        <v>2016</v>
      </c>
      <c r="C12" s="194">
        <f t="shared" si="0"/>
        <v>79771.898752000008</v>
      </c>
      <c r="D12" s="202">
        <v>0</v>
      </c>
      <c r="E12" s="195">
        <v>16112.46</v>
      </c>
      <c r="F12" s="195">
        <v>8914.6027520000007</v>
      </c>
      <c r="G12" s="195">
        <v>7424.8019999999997</v>
      </c>
      <c r="H12" s="195">
        <v>2474.1799999999998</v>
      </c>
      <c r="I12" s="195">
        <v>3554.42</v>
      </c>
      <c r="J12" s="195">
        <v>2859.38</v>
      </c>
      <c r="K12" s="195">
        <v>25205.43</v>
      </c>
      <c r="L12" s="195">
        <v>9995.4140000000007</v>
      </c>
      <c r="M12" s="195">
        <v>0</v>
      </c>
      <c r="N12" s="195">
        <v>0</v>
      </c>
      <c r="O12" s="195">
        <v>3231.21</v>
      </c>
    </row>
    <row r="13" spans="1:15" ht="11.1" customHeight="1">
      <c r="A13" s="620"/>
      <c r="B13" s="193">
        <v>2017</v>
      </c>
      <c r="C13" s="194">
        <f t="shared" si="0"/>
        <v>130254.762569</v>
      </c>
      <c r="D13" s="202">
        <v>33344.730000000003</v>
      </c>
      <c r="E13" s="195">
        <v>9573.6119999999992</v>
      </c>
      <c r="F13" s="195">
        <v>0</v>
      </c>
      <c r="G13" s="195">
        <v>15881.07</v>
      </c>
      <c r="H13" s="195">
        <v>4229.83</v>
      </c>
      <c r="I13" s="195">
        <v>23269.144</v>
      </c>
      <c r="J13" s="195">
        <v>0</v>
      </c>
      <c r="K13" s="195">
        <v>19468.470589</v>
      </c>
      <c r="L13" s="195">
        <v>1112.3339799999999</v>
      </c>
      <c r="M13" s="195">
        <v>0</v>
      </c>
      <c r="N13" s="195">
        <v>9420.7019999999993</v>
      </c>
      <c r="O13" s="195">
        <v>13954.87</v>
      </c>
    </row>
    <row r="14" spans="1:15" ht="11.1" customHeight="1">
      <c r="A14" s="620"/>
      <c r="B14" s="193">
        <v>2018</v>
      </c>
      <c r="C14" s="194">
        <f t="shared" si="0"/>
        <v>128155.301219</v>
      </c>
      <c r="D14" s="202">
        <v>13129.72</v>
      </c>
      <c r="E14" s="195">
        <v>11800.787059</v>
      </c>
      <c r="F14" s="195">
        <v>22933.363499999999</v>
      </c>
      <c r="G14" s="195">
        <v>80.005499999999998</v>
      </c>
      <c r="H14" s="195">
        <v>14494.45</v>
      </c>
      <c r="I14" s="195">
        <v>1632.1189999999999</v>
      </c>
      <c r="J14" s="195">
        <v>1775.9680000000001</v>
      </c>
      <c r="K14" s="195">
        <v>4224.6580000000004</v>
      </c>
      <c r="L14" s="195">
        <v>16176.498</v>
      </c>
      <c r="M14" s="195">
        <v>18606.939200000001</v>
      </c>
      <c r="N14" s="195">
        <v>6500.6909599999999</v>
      </c>
      <c r="O14" s="195">
        <v>16800.101999999999</v>
      </c>
    </row>
    <row r="15" spans="1:15" ht="11.1" customHeight="1">
      <c r="A15" s="620"/>
      <c r="B15" s="193">
        <v>2019</v>
      </c>
      <c r="C15" s="194">
        <f t="shared" si="0"/>
        <v>85339.551873999997</v>
      </c>
      <c r="D15" s="202">
        <v>310.22699999999998</v>
      </c>
      <c r="E15" s="195">
        <v>4763.5150000000003</v>
      </c>
      <c r="F15" s="195">
        <v>130</v>
      </c>
      <c r="G15" s="195">
        <v>22.472373999999999</v>
      </c>
      <c r="H15" s="195">
        <v>4013.2015000000001</v>
      </c>
      <c r="I15" s="195">
        <v>5.0000000000000001E-4</v>
      </c>
      <c r="J15" s="195">
        <v>14929.884</v>
      </c>
      <c r="K15" s="195">
        <v>7492.78</v>
      </c>
      <c r="L15" s="195">
        <v>19970.751499999998</v>
      </c>
      <c r="M15" s="195">
        <v>24208.75</v>
      </c>
      <c r="N15" s="195">
        <v>0</v>
      </c>
      <c r="O15" s="195">
        <v>9497.9699999999993</v>
      </c>
    </row>
    <row r="16" spans="1:15" ht="11.1" customHeight="1">
      <c r="A16" s="621"/>
      <c r="B16" s="196">
        <v>2020</v>
      </c>
      <c r="C16" s="197">
        <f t="shared" si="0"/>
        <v>9844.122586999998</v>
      </c>
      <c r="D16" s="203">
        <v>604.48</v>
      </c>
      <c r="E16" s="198">
        <v>9239.6425869999985</v>
      </c>
      <c r="F16" s="434"/>
      <c r="G16" s="198"/>
      <c r="H16" s="198"/>
      <c r="I16" s="198"/>
      <c r="J16" s="198"/>
      <c r="K16" s="198"/>
      <c r="L16" s="198"/>
      <c r="M16" s="198"/>
      <c r="N16" s="195"/>
      <c r="O16" s="198"/>
    </row>
    <row r="17" spans="1:15" ht="11.1" customHeight="1">
      <c r="A17" s="619" t="s">
        <v>323</v>
      </c>
      <c r="B17" s="190">
        <v>2015</v>
      </c>
      <c r="C17" s="191">
        <f t="shared" si="0"/>
        <v>169898.89350000001</v>
      </c>
      <c r="D17" s="192">
        <v>29358.352999999999</v>
      </c>
      <c r="E17" s="199">
        <v>429.04</v>
      </c>
      <c r="F17" s="199">
        <v>10337.530000000001</v>
      </c>
      <c r="G17" s="195">
        <v>0</v>
      </c>
      <c r="H17" s="195">
        <v>15253.703</v>
      </c>
      <c r="I17" s="195">
        <v>23797.249500000002</v>
      </c>
      <c r="J17" s="195">
        <v>8428.5820000000003</v>
      </c>
      <c r="K17" s="200">
        <v>11102.568499999999</v>
      </c>
      <c r="L17" s="199">
        <v>26141.469000000001</v>
      </c>
      <c r="M17" s="199">
        <v>0</v>
      </c>
      <c r="N17" s="200">
        <v>14252.7225</v>
      </c>
      <c r="O17" s="200">
        <v>30797.675999999999</v>
      </c>
    </row>
    <row r="18" spans="1:15" ht="11.1" customHeight="1">
      <c r="A18" s="620"/>
      <c r="B18" s="193">
        <v>2016</v>
      </c>
      <c r="C18" s="194">
        <f t="shared" si="0"/>
        <v>189004.28750000001</v>
      </c>
      <c r="D18" s="202">
        <v>1982.723</v>
      </c>
      <c r="E18" s="195">
        <v>16567.873</v>
      </c>
      <c r="F18" s="195">
        <v>1985.9860000000001</v>
      </c>
      <c r="G18" s="195">
        <v>7860.11</v>
      </c>
      <c r="H18" s="195">
        <v>16685.990000000002</v>
      </c>
      <c r="I18" s="195">
        <v>18429.669999999998</v>
      </c>
      <c r="J18" s="195">
        <v>16093.307500000001</v>
      </c>
      <c r="K18" s="201">
        <v>12273.24</v>
      </c>
      <c r="L18" s="195">
        <v>16111.181</v>
      </c>
      <c r="M18" s="195">
        <v>32953.256000000001</v>
      </c>
      <c r="N18" s="201">
        <v>40039.656000000003</v>
      </c>
      <c r="O18" s="201">
        <v>8021.2950000000001</v>
      </c>
    </row>
    <row r="19" spans="1:15" ht="11.1" customHeight="1">
      <c r="A19" s="620"/>
      <c r="B19" s="193">
        <v>2017</v>
      </c>
      <c r="C19" s="194">
        <f t="shared" si="0"/>
        <v>217448.29765200001</v>
      </c>
      <c r="D19" s="202">
        <v>17523.392183</v>
      </c>
      <c r="E19" s="195">
        <v>0</v>
      </c>
      <c r="F19" s="195">
        <v>34518.31</v>
      </c>
      <c r="G19" s="195">
        <v>16275.191999999999</v>
      </c>
      <c r="H19" s="195">
        <v>5507.3760000000002</v>
      </c>
      <c r="I19" s="195">
        <v>10922.05</v>
      </c>
      <c r="J19" s="195">
        <v>529.53</v>
      </c>
      <c r="K19" s="201">
        <v>37297.571468999995</v>
      </c>
      <c r="L19" s="195">
        <v>6675.4930000000004</v>
      </c>
      <c r="M19" s="195">
        <v>33016.31</v>
      </c>
      <c r="N19" s="201">
        <v>7342.6210000000001</v>
      </c>
      <c r="O19" s="201">
        <v>47840.451999999997</v>
      </c>
    </row>
    <row r="20" spans="1:15" ht="11.1" customHeight="1">
      <c r="A20" s="620"/>
      <c r="B20" s="193">
        <v>2018</v>
      </c>
      <c r="C20" s="194">
        <f t="shared" si="0"/>
        <v>162620.51427999997</v>
      </c>
      <c r="D20" s="202">
        <v>19.399999999999999</v>
      </c>
      <c r="E20" s="195">
        <v>0</v>
      </c>
      <c r="F20" s="202">
        <v>32964.381999999998</v>
      </c>
      <c r="G20" s="202">
        <v>2584.886</v>
      </c>
      <c r="H20" s="195">
        <v>0</v>
      </c>
      <c r="I20" s="202">
        <v>49.712000000000003</v>
      </c>
      <c r="J20" s="202">
        <v>47347.360999999997</v>
      </c>
      <c r="K20" s="201">
        <v>23818.550999999999</v>
      </c>
      <c r="L20" s="195">
        <v>4603.3890000000001</v>
      </c>
      <c r="M20" s="195">
        <v>16292.180279999999</v>
      </c>
      <c r="N20" s="201">
        <v>4491.1899999999996</v>
      </c>
      <c r="O20" s="201">
        <v>30449.463</v>
      </c>
    </row>
    <row r="21" spans="1:15" ht="11.1" customHeight="1">
      <c r="A21" s="620"/>
      <c r="B21" s="193">
        <v>2019</v>
      </c>
      <c r="C21" s="194">
        <f t="shared" si="0"/>
        <v>189728.72347900001</v>
      </c>
      <c r="D21" s="202">
        <v>1403.8215</v>
      </c>
      <c r="E21" s="195">
        <v>10498.653</v>
      </c>
      <c r="F21" s="202">
        <v>16493.317500000001</v>
      </c>
      <c r="G21" s="195">
        <v>36559.428999999996</v>
      </c>
      <c r="H21" s="195">
        <v>28747.01</v>
      </c>
      <c r="I21" s="202">
        <v>2679.0320000000002</v>
      </c>
      <c r="J21" s="195">
        <v>25</v>
      </c>
      <c r="K21" s="201">
        <v>28263.912</v>
      </c>
      <c r="L21" s="195">
        <v>13236.504000000001</v>
      </c>
      <c r="M21" s="195">
        <v>6058.8360499999999</v>
      </c>
      <c r="N21" s="201">
        <v>36510.410000000003</v>
      </c>
      <c r="O21" s="201">
        <v>9252.7984290000004</v>
      </c>
    </row>
    <row r="22" spans="1:15" ht="11.1" customHeight="1">
      <c r="A22" s="621"/>
      <c r="B22" s="196">
        <v>2020</v>
      </c>
      <c r="C22" s="194">
        <f t="shared" si="0"/>
        <v>21924.375</v>
      </c>
      <c r="D22" s="203">
        <v>2901.91</v>
      </c>
      <c r="E22" s="203">
        <v>19022.465</v>
      </c>
      <c r="F22" s="203"/>
      <c r="G22" s="198"/>
      <c r="H22" s="198"/>
      <c r="I22" s="203"/>
      <c r="J22" s="198"/>
      <c r="K22" s="204"/>
      <c r="L22" s="198"/>
      <c r="M22" s="198"/>
      <c r="N22" s="204"/>
      <c r="O22" s="204"/>
    </row>
    <row r="23" spans="1:15" ht="11.1" customHeight="1">
      <c r="A23" s="619" t="s">
        <v>331</v>
      </c>
      <c r="B23" s="190">
        <v>2015</v>
      </c>
      <c r="C23" s="191">
        <f t="shared" si="0"/>
        <v>50571.97</v>
      </c>
      <c r="D23" s="192">
        <v>10887.08</v>
      </c>
      <c r="E23" s="195">
        <v>0</v>
      </c>
      <c r="F23" s="195">
        <v>0</v>
      </c>
      <c r="G23" s="195">
        <v>30705.66</v>
      </c>
      <c r="H23" s="195">
        <v>8979.23</v>
      </c>
      <c r="I23" s="202">
        <v>0</v>
      </c>
      <c r="J23" s="202">
        <v>0</v>
      </c>
      <c r="K23" s="202">
        <v>0</v>
      </c>
      <c r="L23" s="202">
        <v>0</v>
      </c>
      <c r="M23" s="202">
        <v>0</v>
      </c>
      <c r="N23" s="202">
        <v>0</v>
      </c>
      <c r="O23" s="202">
        <v>0</v>
      </c>
    </row>
    <row r="24" spans="1:15" ht="11.1" customHeight="1">
      <c r="A24" s="620"/>
      <c r="B24" s="193">
        <v>2016</v>
      </c>
      <c r="C24" s="194">
        <f t="shared" si="0"/>
        <v>128005.5505</v>
      </c>
      <c r="D24" s="202">
        <v>0</v>
      </c>
      <c r="E24" s="195">
        <v>0</v>
      </c>
      <c r="F24" s="195">
        <v>0</v>
      </c>
      <c r="G24" s="195">
        <v>0</v>
      </c>
      <c r="H24" s="195">
        <v>5.0000000000000001E-4</v>
      </c>
      <c r="I24" s="195">
        <v>23639.71</v>
      </c>
      <c r="J24" s="195">
        <v>12322.61</v>
      </c>
      <c r="K24" s="195">
        <v>0</v>
      </c>
      <c r="L24" s="195">
        <v>25454.42</v>
      </c>
      <c r="M24" s="195">
        <v>33083.11</v>
      </c>
      <c r="N24" s="195">
        <v>0</v>
      </c>
      <c r="O24" s="195">
        <v>33505.699999999997</v>
      </c>
    </row>
    <row r="25" spans="1:15" ht="11.1" customHeight="1">
      <c r="A25" s="620"/>
      <c r="B25" s="193">
        <v>2017</v>
      </c>
      <c r="C25" s="194">
        <f t="shared" si="0"/>
        <v>153109.473</v>
      </c>
      <c r="D25" s="202">
        <v>0</v>
      </c>
      <c r="E25" s="195">
        <v>0</v>
      </c>
      <c r="F25" s="195">
        <v>32894.26</v>
      </c>
      <c r="G25" s="195">
        <v>5012.6499999999996</v>
      </c>
      <c r="H25" s="195">
        <v>27996.473000000002</v>
      </c>
      <c r="I25" s="195">
        <v>0</v>
      </c>
      <c r="J25" s="195">
        <v>0</v>
      </c>
      <c r="K25" s="195">
        <v>33073.26</v>
      </c>
      <c r="L25" s="195">
        <v>0</v>
      </c>
      <c r="M25" s="195">
        <v>32127.71</v>
      </c>
      <c r="N25" s="195">
        <v>0</v>
      </c>
      <c r="O25" s="195">
        <v>22005.119999999999</v>
      </c>
    </row>
    <row r="26" spans="1:15" ht="11.1" customHeight="1">
      <c r="A26" s="620"/>
      <c r="B26" s="193">
        <v>2018</v>
      </c>
      <c r="C26" s="194">
        <f t="shared" si="0"/>
        <v>171016.39600000001</v>
      </c>
      <c r="D26" s="202">
        <v>8025.15</v>
      </c>
      <c r="E26" s="202">
        <v>30279.35</v>
      </c>
      <c r="F26" s="202">
        <v>0.6</v>
      </c>
      <c r="G26" s="202">
        <v>32928.31</v>
      </c>
      <c r="H26" s="195">
        <v>0</v>
      </c>
      <c r="I26" s="195">
        <v>0</v>
      </c>
      <c r="J26" s="202">
        <v>13323.29</v>
      </c>
      <c r="K26" s="195">
        <v>21256.97</v>
      </c>
      <c r="L26" s="195">
        <v>13996.56</v>
      </c>
      <c r="M26" s="195">
        <v>32065.786</v>
      </c>
      <c r="N26" s="195">
        <v>19140.38</v>
      </c>
      <c r="O26" s="195">
        <v>0</v>
      </c>
    </row>
    <row r="27" spans="1:15" ht="11.1" customHeight="1">
      <c r="A27" s="620"/>
      <c r="B27" s="193">
        <v>2019</v>
      </c>
      <c r="C27" s="194">
        <f t="shared" si="0"/>
        <v>169336.8077</v>
      </c>
      <c r="D27" s="202">
        <v>12990.8</v>
      </c>
      <c r="E27" s="202">
        <v>19808.98</v>
      </c>
      <c r="F27" s="202">
        <v>13750.1</v>
      </c>
      <c r="G27" s="202">
        <v>19280.64</v>
      </c>
      <c r="H27" s="195">
        <v>8600.3696999999993</v>
      </c>
      <c r="I27" s="195">
        <v>23003</v>
      </c>
      <c r="J27" s="202">
        <v>4.8000000000000001E-2</v>
      </c>
      <c r="K27" s="195">
        <v>0</v>
      </c>
      <c r="L27" s="195">
        <v>35859.300000000003</v>
      </c>
      <c r="M27" s="195">
        <v>17496.59</v>
      </c>
      <c r="N27" s="195">
        <v>18546.98</v>
      </c>
      <c r="O27" s="195">
        <v>0</v>
      </c>
    </row>
    <row r="28" spans="1:15" ht="11.1" customHeight="1">
      <c r="A28" s="621"/>
      <c r="B28" s="196">
        <v>2020</v>
      </c>
      <c r="C28" s="438" t="s">
        <v>150</v>
      </c>
      <c r="D28" s="203">
        <v>0</v>
      </c>
      <c r="E28" s="195">
        <v>0</v>
      </c>
      <c r="F28" s="202"/>
      <c r="G28" s="202"/>
      <c r="H28" s="195"/>
      <c r="I28" s="195"/>
      <c r="J28" s="202"/>
      <c r="K28" s="195"/>
      <c r="L28" s="195"/>
      <c r="M28" s="195"/>
      <c r="N28" s="195"/>
      <c r="O28" s="195"/>
    </row>
    <row r="29" spans="1:15" ht="11.1" customHeight="1">
      <c r="A29" s="619" t="s">
        <v>324</v>
      </c>
      <c r="B29" s="190">
        <v>2015</v>
      </c>
      <c r="C29" s="191">
        <f t="shared" ref="C29:C45" si="6">SUM(D29:O29)</f>
        <v>187729.54630100002</v>
      </c>
      <c r="D29" s="192">
        <v>24430.514500000001</v>
      </c>
      <c r="E29" s="192">
        <v>27865.295590999998</v>
      </c>
      <c r="F29" s="192">
        <v>7013.95</v>
      </c>
      <c r="G29" s="192">
        <v>4751.7489289999994</v>
      </c>
      <c r="H29" s="192">
        <v>11672.289280999999</v>
      </c>
      <c r="I29" s="192">
        <v>23958.5445</v>
      </c>
      <c r="J29" s="192">
        <v>3141.7809999999999</v>
      </c>
      <c r="K29" s="199">
        <v>14057.401</v>
      </c>
      <c r="L29" s="192">
        <v>30690.030500000001</v>
      </c>
      <c r="M29" s="199">
        <v>0</v>
      </c>
      <c r="N29" s="192">
        <v>15408.231</v>
      </c>
      <c r="O29" s="192">
        <v>24739.759999999998</v>
      </c>
    </row>
    <row r="30" spans="1:15" ht="11.1" customHeight="1">
      <c r="A30" s="620"/>
      <c r="B30" s="193">
        <v>2016</v>
      </c>
      <c r="C30" s="194">
        <f t="shared" si="6"/>
        <v>227204.32477600002</v>
      </c>
      <c r="D30" s="202">
        <v>34701.6201</v>
      </c>
      <c r="E30" s="202">
        <v>14537.72</v>
      </c>
      <c r="F30" s="202">
        <v>27590.754000000001</v>
      </c>
      <c r="G30" s="202">
        <v>295.01559499999996</v>
      </c>
      <c r="H30" s="202">
        <v>8992.4599999999991</v>
      </c>
      <c r="I30" s="202">
        <v>34738.942000000003</v>
      </c>
      <c r="J30" s="202">
        <v>10675.98</v>
      </c>
      <c r="K30" s="195">
        <v>12483.14</v>
      </c>
      <c r="L30" s="202">
        <v>4759.6205339999997</v>
      </c>
      <c r="M30" s="202">
        <v>55882.002999999997</v>
      </c>
      <c r="N30" s="202">
        <v>5704.6295470000005</v>
      </c>
      <c r="O30" s="202">
        <v>16842.439999999999</v>
      </c>
    </row>
    <row r="31" spans="1:15" ht="11.1" customHeight="1">
      <c r="A31" s="620"/>
      <c r="B31" s="193">
        <v>2017</v>
      </c>
      <c r="C31" s="194">
        <f t="shared" si="6"/>
        <v>234949.48742200001</v>
      </c>
      <c r="D31" s="202">
        <v>27103.393596999998</v>
      </c>
      <c r="E31" s="195">
        <v>0</v>
      </c>
      <c r="F31" s="201">
        <v>24859.02</v>
      </c>
      <c r="G31" s="201">
        <v>32481.697499999998</v>
      </c>
      <c r="H31" s="201">
        <v>5044.04</v>
      </c>
      <c r="I31" s="201">
        <v>9170.2380720000001</v>
      </c>
      <c r="J31" s="201">
        <v>33385.590100000001</v>
      </c>
      <c r="K31" s="201">
        <v>17461.531999999999</v>
      </c>
      <c r="L31" s="201">
        <v>1277.951153</v>
      </c>
      <c r="M31" s="195">
        <v>16584.281999999999</v>
      </c>
      <c r="N31" s="201">
        <v>19656.273000000001</v>
      </c>
      <c r="O31" s="201">
        <v>47925.47</v>
      </c>
    </row>
    <row r="32" spans="1:15" ht="11.1" customHeight="1">
      <c r="A32" s="620"/>
      <c r="B32" s="193">
        <v>2018</v>
      </c>
      <c r="C32" s="194">
        <f t="shared" si="6"/>
        <v>196711.22853700002</v>
      </c>
      <c r="D32" s="202">
        <v>0</v>
      </c>
      <c r="E32" s="195">
        <v>0</v>
      </c>
      <c r="F32" s="195">
        <v>30582.49</v>
      </c>
      <c r="G32" s="195">
        <v>24722.997719999999</v>
      </c>
      <c r="H32" s="195">
        <v>30169.5105</v>
      </c>
      <c r="I32" s="195">
        <v>0</v>
      </c>
      <c r="J32" s="195">
        <v>32617.5</v>
      </c>
      <c r="K32" s="201">
        <v>30360.610317000002</v>
      </c>
      <c r="L32" s="201">
        <v>5614.4</v>
      </c>
      <c r="M32" s="195">
        <v>41531.129999999997</v>
      </c>
      <c r="N32" s="201">
        <v>751.822</v>
      </c>
      <c r="O32" s="201">
        <v>360.76800000000003</v>
      </c>
    </row>
    <row r="33" spans="1:15" ht="11.1" customHeight="1">
      <c r="A33" s="620"/>
      <c r="B33" s="193">
        <v>2019</v>
      </c>
      <c r="C33" s="194">
        <f t="shared" si="6"/>
        <v>264289.34397600003</v>
      </c>
      <c r="D33" s="202">
        <v>6802.6040000000003</v>
      </c>
      <c r="E33" s="202">
        <v>45682.03</v>
      </c>
      <c r="F33" s="195">
        <v>22209.3</v>
      </c>
      <c r="G33" s="195">
        <v>34192.199000000001</v>
      </c>
      <c r="H33" s="195">
        <v>18678.310541999999</v>
      </c>
      <c r="I33" s="202">
        <v>30938.184000000001</v>
      </c>
      <c r="J33" s="195">
        <v>17.609934000000003</v>
      </c>
      <c r="K33" s="201">
        <v>991.69</v>
      </c>
      <c r="L33" s="201">
        <v>21736.754000000001</v>
      </c>
      <c r="M33" s="195">
        <v>2526.1025</v>
      </c>
      <c r="N33" s="201">
        <v>33298.32</v>
      </c>
      <c r="O33" s="201">
        <v>47216.24</v>
      </c>
    </row>
    <row r="34" spans="1:15" ht="11.1" customHeight="1">
      <c r="A34" s="621"/>
      <c r="B34" s="196">
        <v>2020</v>
      </c>
      <c r="C34" s="197">
        <f t="shared" si="6"/>
        <v>25735.78</v>
      </c>
      <c r="D34" s="203">
        <v>22481.86</v>
      </c>
      <c r="E34" s="432">
        <v>3253.92</v>
      </c>
      <c r="F34" s="195"/>
      <c r="G34" s="195"/>
      <c r="H34" s="195"/>
      <c r="I34" s="202"/>
      <c r="J34" s="195"/>
      <c r="K34" s="204"/>
      <c r="L34" s="204"/>
      <c r="M34" s="198"/>
      <c r="N34" s="204"/>
      <c r="O34" s="204"/>
    </row>
    <row r="35" spans="1:15" ht="11.1" customHeight="1">
      <c r="A35" s="619" t="s">
        <v>311</v>
      </c>
      <c r="B35" s="190">
        <v>2015</v>
      </c>
      <c r="C35" s="191">
        <f t="shared" si="6"/>
        <v>40961.304838999997</v>
      </c>
      <c r="D35" s="192">
        <v>3007.6480000000001</v>
      </c>
      <c r="E35" s="199">
        <v>7612.79</v>
      </c>
      <c r="F35" s="199">
        <v>3525.0030000000002</v>
      </c>
      <c r="G35" s="199">
        <v>2861.23</v>
      </c>
      <c r="H35" s="199">
        <v>2043.9108389999999</v>
      </c>
      <c r="I35" s="199">
        <v>4422.7110000000002</v>
      </c>
      <c r="J35" s="199">
        <v>5405.674</v>
      </c>
      <c r="K35" s="199">
        <v>1238.798</v>
      </c>
      <c r="L35" s="199">
        <v>2983.5219999999999</v>
      </c>
      <c r="M35" s="199">
        <v>285.96600000000001</v>
      </c>
      <c r="N35" s="199">
        <v>6115.2169999999996</v>
      </c>
      <c r="O35" s="199">
        <v>1458.835</v>
      </c>
    </row>
    <row r="36" spans="1:15" ht="11.1" customHeight="1">
      <c r="A36" s="620"/>
      <c r="B36" s="193">
        <v>2016</v>
      </c>
      <c r="C36" s="194">
        <f t="shared" si="6"/>
        <v>46179.423131000003</v>
      </c>
      <c r="D36" s="202">
        <v>1859.5250000000001</v>
      </c>
      <c r="E36" s="202">
        <v>3276.33</v>
      </c>
      <c r="F36" s="202">
        <v>3056.83</v>
      </c>
      <c r="G36" s="202">
        <v>2493.7912149999997</v>
      </c>
      <c r="H36" s="202">
        <v>4638.0102200000001</v>
      </c>
      <c r="I36" s="202">
        <v>3075.792696</v>
      </c>
      <c r="J36" s="202">
        <v>3352.5920000000001</v>
      </c>
      <c r="K36" s="202">
        <v>3939.47</v>
      </c>
      <c r="L36" s="202">
        <v>4877.5349999999999</v>
      </c>
      <c r="M36" s="202">
        <v>3037.5549999999998</v>
      </c>
      <c r="N36" s="202">
        <v>5296.8850000000002</v>
      </c>
      <c r="O36" s="202">
        <v>7275.107</v>
      </c>
    </row>
    <row r="37" spans="1:15" ht="11.1" customHeight="1">
      <c r="A37" s="620"/>
      <c r="B37" s="193">
        <v>2017</v>
      </c>
      <c r="C37" s="194">
        <f t="shared" si="6"/>
        <v>61918.627500000002</v>
      </c>
      <c r="D37" s="202">
        <v>3422.1419999999998</v>
      </c>
      <c r="E37" s="195">
        <v>6795.7744000000002</v>
      </c>
      <c r="F37" s="195">
        <v>3080.4140000000002</v>
      </c>
      <c r="G37" s="195">
        <v>2500.424</v>
      </c>
      <c r="H37" s="195">
        <v>7451.3005999999996</v>
      </c>
      <c r="I37" s="195">
        <v>7432.3410000000003</v>
      </c>
      <c r="J37" s="195">
        <v>3360.232</v>
      </c>
      <c r="K37" s="201">
        <v>2574.0300000000002</v>
      </c>
      <c r="L37" s="201">
        <v>4411.6409999999996</v>
      </c>
      <c r="M37" s="201">
        <v>5909.2179999999998</v>
      </c>
      <c r="N37" s="201">
        <v>6867.36</v>
      </c>
      <c r="O37" s="201">
        <v>8113.7505000000001</v>
      </c>
    </row>
    <row r="38" spans="1:15" ht="11.1" customHeight="1">
      <c r="A38" s="620"/>
      <c r="B38" s="193">
        <v>2018</v>
      </c>
      <c r="C38" s="194">
        <f t="shared" si="6"/>
        <v>69462.129000000001</v>
      </c>
      <c r="D38" s="202">
        <v>8610.8310000000001</v>
      </c>
      <c r="E38" s="195">
        <v>1911.155</v>
      </c>
      <c r="F38" s="195">
        <v>5830.9170000000004</v>
      </c>
      <c r="G38" s="195">
        <v>4438.3149999999996</v>
      </c>
      <c r="H38" s="195">
        <v>5381.1859999999997</v>
      </c>
      <c r="I38" s="195">
        <v>11333.824000000001</v>
      </c>
      <c r="J38" s="195">
        <v>4407.3140000000003</v>
      </c>
      <c r="K38" s="201">
        <v>5727.6440000000002</v>
      </c>
      <c r="L38" s="201">
        <v>5612.0119999999997</v>
      </c>
      <c r="M38" s="201">
        <v>7205.098</v>
      </c>
      <c r="N38" s="201">
        <v>5393.3519999999999</v>
      </c>
      <c r="O38" s="201">
        <v>3610.4810000000007</v>
      </c>
    </row>
    <row r="39" spans="1:15" ht="11.1" customHeight="1">
      <c r="A39" s="620"/>
      <c r="B39" s="193">
        <v>2019</v>
      </c>
      <c r="C39" s="194">
        <f t="shared" si="6"/>
        <v>76163.323650000006</v>
      </c>
      <c r="D39" s="202">
        <v>6146.09</v>
      </c>
      <c r="E39" s="195">
        <v>4917.3090000000002</v>
      </c>
      <c r="F39" s="195">
        <v>4880.7809999999999</v>
      </c>
      <c r="G39" s="195">
        <v>6920.1850000000004</v>
      </c>
      <c r="H39" s="195">
        <v>9713.3004999999994</v>
      </c>
      <c r="I39" s="195">
        <v>4984.0159999999996</v>
      </c>
      <c r="J39" s="195">
        <v>5511.2579999999998</v>
      </c>
      <c r="K39" s="201">
        <v>5195.9399999999996</v>
      </c>
      <c r="L39" s="201">
        <v>6444.4402499999997</v>
      </c>
      <c r="M39" s="201">
        <v>4559.0094000000008</v>
      </c>
      <c r="N39" s="201">
        <v>6493.9944999999998</v>
      </c>
      <c r="O39" s="201">
        <v>10397</v>
      </c>
    </row>
    <row r="40" spans="1:15" ht="11.1" customHeight="1">
      <c r="A40" s="621"/>
      <c r="B40" s="196">
        <v>2020</v>
      </c>
      <c r="C40" s="197">
        <f t="shared" si="6"/>
        <v>14278.007000000001</v>
      </c>
      <c r="D40" s="203">
        <v>7792.8270000000002</v>
      </c>
      <c r="E40" s="432">
        <v>6485.18</v>
      </c>
      <c r="F40" s="195"/>
      <c r="G40" s="195"/>
      <c r="H40" s="195"/>
      <c r="I40" s="195"/>
      <c r="J40" s="195"/>
      <c r="K40" s="201"/>
      <c r="L40" s="201"/>
      <c r="M40" s="201"/>
      <c r="N40" s="201"/>
      <c r="O40" s="201"/>
    </row>
    <row r="41" spans="1:15" ht="11.1" customHeight="1">
      <c r="A41" s="619" t="s">
        <v>148</v>
      </c>
      <c r="B41" s="190">
        <v>2015</v>
      </c>
      <c r="C41" s="191">
        <f t="shared" si="6"/>
        <v>2171.0039999999999</v>
      </c>
      <c r="D41" s="192">
        <v>0</v>
      </c>
      <c r="E41" s="199">
        <v>407.005</v>
      </c>
      <c r="F41" s="199">
        <v>121.51</v>
      </c>
      <c r="G41" s="199">
        <v>236.79</v>
      </c>
      <c r="H41" s="199">
        <v>419.66300000000001</v>
      </c>
      <c r="I41" s="199">
        <v>4.0640000000000001</v>
      </c>
      <c r="J41" s="199">
        <v>547.11199999999997</v>
      </c>
      <c r="K41" s="199">
        <v>270</v>
      </c>
      <c r="L41" s="199">
        <v>0</v>
      </c>
      <c r="M41" s="199">
        <v>164.86</v>
      </c>
      <c r="N41" s="199">
        <v>0</v>
      </c>
      <c r="O41" s="199">
        <v>0</v>
      </c>
    </row>
    <row r="42" spans="1:15" ht="11.1" customHeight="1">
      <c r="A42" s="620"/>
      <c r="B42" s="193">
        <v>2016</v>
      </c>
      <c r="C42" s="194">
        <f t="shared" si="6"/>
        <v>3781.4263329999994</v>
      </c>
      <c r="D42" s="202">
        <v>215.60499999999999</v>
      </c>
      <c r="E42" s="195">
        <v>0</v>
      </c>
      <c r="F42" s="195">
        <v>24.869365000000002</v>
      </c>
      <c r="G42" s="195">
        <v>109.4</v>
      </c>
      <c r="H42" s="195">
        <v>807.84500000000003</v>
      </c>
      <c r="I42" s="195">
        <v>715.2</v>
      </c>
      <c r="J42" s="195">
        <v>544.66999999999996</v>
      </c>
      <c r="K42" s="195">
        <v>0</v>
      </c>
      <c r="L42" s="195">
        <v>486.30500000000001</v>
      </c>
      <c r="M42" s="195">
        <v>752.35</v>
      </c>
      <c r="N42" s="195">
        <v>125.181968</v>
      </c>
      <c r="O42" s="195">
        <v>0</v>
      </c>
    </row>
    <row r="43" spans="1:15" ht="11.1" customHeight="1">
      <c r="A43" s="620"/>
      <c r="B43" s="193">
        <v>2017</v>
      </c>
      <c r="C43" s="194">
        <f t="shared" si="6"/>
        <v>1358.513052</v>
      </c>
      <c r="D43" s="202">
        <v>168</v>
      </c>
      <c r="E43" s="195">
        <v>0</v>
      </c>
      <c r="F43" s="195">
        <v>173.01599999999999</v>
      </c>
      <c r="G43" s="195">
        <v>314.65705200000002</v>
      </c>
      <c r="H43" s="195">
        <v>0</v>
      </c>
      <c r="I43" s="195">
        <v>360</v>
      </c>
      <c r="J43" s="195">
        <v>149.63</v>
      </c>
      <c r="K43" s="195">
        <v>0</v>
      </c>
      <c r="L43" s="195">
        <v>168</v>
      </c>
      <c r="M43" s="201">
        <v>25.21</v>
      </c>
      <c r="N43" s="195">
        <v>0</v>
      </c>
      <c r="O43" s="195">
        <v>0</v>
      </c>
    </row>
    <row r="44" spans="1:15" ht="11.1" customHeight="1">
      <c r="A44" s="620"/>
      <c r="B44" s="193">
        <v>2018</v>
      </c>
      <c r="C44" s="194">
        <f t="shared" si="6"/>
        <v>797.96500000000003</v>
      </c>
      <c r="D44" s="202">
        <v>191.76499999999999</v>
      </c>
      <c r="E44" s="195">
        <v>0</v>
      </c>
      <c r="F44" s="195">
        <v>0</v>
      </c>
      <c r="G44" s="195">
        <v>0</v>
      </c>
      <c r="H44" s="195">
        <v>0</v>
      </c>
      <c r="I44" s="202">
        <v>199</v>
      </c>
      <c r="J44" s="195">
        <v>0</v>
      </c>
      <c r="K44" s="201">
        <v>164.58</v>
      </c>
      <c r="L44" s="195">
        <v>0</v>
      </c>
      <c r="M44" s="202">
        <v>0</v>
      </c>
      <c r="N44" s="201">
        <v>1.01</v>
      </c>
      <c r="O44" s="195">
        <v>241.61</v>
      </c>
    </row>
    <row r="45" spans="1:15" ht="11.1" customHeight="1">
      <c r="A45" s="620"/>
      <c r="B45" s="193">
        <v>2019</v>
      </c>
      <c r="C45" s="194">
        <f t="shared" si="6"/>
        <v>421.68778000000003</v>
      </c>
      <c r="D45" s="202">
        <v>149.52000000000001</v>
      </c>
      <c r="E45" s="195">
        <v>24</v>
      </c>
      <c r="F45" s="195">
        <v>0</v>
      </c>
      <c r="G45" s="195">
        <v>0</v>
      </c>
      <c r="H45" s="195">
        <v>0</v>
      </c>
      <c r="I45" s="195">
        <v>0</v>
      </c>
      <c r="J45" s="195">
        <v>3.3317800000000002</v>
      </c>
      <c r="K45" s="195">
        <v>0</v>
      </c>
      <c r="L45" s="195">
        <v>0</v>
      </c>
      <c r="M45" s="202">
        <v>148.80000000000001</v>
      </c>
      <c r="N45" s="195">
        <v>48.036000000000001</v>
      </c>
      <c r="O45" s="195">
        <v>48</v>
      </c>
    </row>
    <row r="46" spans="1:15" ht="11.1" customHeight="1">
      <c r="A46" s="621"/>
      <c r="B46" s="196">
        <v>2020</v>
      </c>
      <c r="C46" s="409" t="s">
        <v>150</v>
      </c>
      <c r="D46" s="203">
        <v>0</v>
      </c>
      <c r="E46" s="198">
        <v>0</v>
      </c>
      <c r="F46" s="198"/>
      <c r="G46" s="198"/>
      <c r="H46" s="198"/>
      <c r="I46" s="198"/>
      <c r="J46" s="198"/>
      <c r="K46" s="198"/>
      <c r="L46" s="198"/>
      <c r="M46" s="203"/>
      <c r="N46" s="198"/>
      <c r="O46" s="198"/>
    </row>
    <row r="47" spans="1:15" ht="11.1" customHeight="1">
      <c r="A47" s="619" t="s">
        <v>329</v>
      </c>
      <c r="B47" s="190">
        <v>2015</v>
      </c>
      <c r="C47" s="191">
        <f>SUM(D47:O47)</f>
        <v>18825.493999999999</v>
      </c>
      <c r="D47" s="192">
        <v>13.92</v>
      </c>
      <c r="E47" s="195">
        <v>0</v>
      </c>
      <c r="F47" s="195">
        <v>0</v>
      </c>
      <c r="G47" s="195">
        <v>0</v>
      </c>
      <c r="H47" s="195">
        <v>0</v>
      </c>
      <c r="I47" s="195">
        <v>0</v>
      </c>
      <c r="J47" s="195">
        <v>0</v>
      </c>
      <c r="K47" s="195">
        <v>4526.22</v>
      </c>
      <c r="L47" s="195">
        <v>0</v>
      </c>
      <c r="M47" s="195">
        <v>0</v>
      </c>
      <c r="N47" s="195">
        <v>0</v>
      </c>
      <c r="O47" s="195">
        <v>14285.353999999999</v>
      </c>
    </row>
    <row r="48" spans="1:15" ht="11.1" customHeight="1">
      <c r="A48" s="620"/>
      <c r="B48" s="193">
        <v>2016</v>
      </c>
      <c r="C48" s="194">
        <f>SUM(D48:O48)</f>
        <v>16262.252</v>
      </c>
      <c r="D48" s="195">
        <v>0</v>
      </c>
      <c r="E48" s="195">
        <v>55.44</v>
      </c>
      <c r="F48" s="195">
        <v>55.48</v>
      </c>
      <c r="G48" s="195">
        <v>0</v>
      </c>
      <c r="H48" s="195">
        <v>3478.96</v>
      </c>
      <c r="I48" s="195">
        <v>94.182000000000002</v>
      </c>
      <c r="J48" s="195">
        <v>247.06</v>
      </c>
      <c r="K48" s="195">
        <v>165.36</v>
      </c>
      <c r="L48" s="195">
        <v>6042.68</v>
      </c>
      <c r="M48" s="195">
        <v>5955.8</v>
      </c>
      <c r="N48" s="195">
        <v>167.29</v>
      </c>
      <c r="O48" s="195">
        <v>0</v>
      </c>
    </row>
    <row r="49" spans="1:15" ht="11.1" customHeight="1">
      <c r="A49" s="620"/>
      <c r="B49" s="193">
        <v>2017</v>
      </c>
      <c r="C49" s="194">
        <f>SUM(D49:O49)</f>
        <v>44029.460000000006</v>
      </c>
      <c r="D49" s="202">
        <v>7308.82</v>
      </c>
      <c r="E49" s="195">
        <v>0</v>
      </c>
      <c r="F49" s="195">
        <v>2589.94</v>
      </c>
      <c r="G49" s="195">
        <v>0</v>
      </c>
      <c r="H49" s="195">
        <v>0</v>
      </c>
      <c r="I49" s="195">
        <v>108</v>
      </c>
      <c r="J49" s="195">
        <v>0</v>
      </c>
      <c r="K49" s="195">
        <v>0</v>
      </c>
      <c r="L49" s="195">
        <v>6581.43</v>
      </c>
      <c r="M49" s="195">
        <v>14515.23</v>
      </c>
      <c r="N49" s="195">
        <v>12926.04</v>
      </c>
      <c r="O49" s="195">
        <v>0</v>
      </c>
    </row>
    <row r="50" spans="1:15" ht="11.1" customHeight="1">
      <c r="A50" s="620"/>
      <c r="B50" s="193">
        <v>2018</v>
      </c>
      <c r="C50" s="205" t="s">
        <v>312</v>
      </c>
      <c r="D50" s="195">
        <v>0</v>
      </c>
      <c r="E50" s="195">
        <v>0</v>
      </c>
      <c r="F50" s="195">
        <v>0</v>
      </c>
      <c r="G50" s="195">
        <v>0</v>
      </c>
      <c r="H50" s="195">
        <v>0</v>
      </c>
      <c r="I50" s="195">
        <v>0</v>
      </c>
      <c r="J50" s="195">
        <v>0</v>
      </c>
      <c r="K50" s="195">
        <v>0</v>
      </c>
      <c r="L50" s="195">
        <v>0</v>
      </c>
      <c r="M50" s="195">
        <v>0</v>
      </c>
      <c r="N50" s="195">
        <v>0</v>
      </c>
      <c r="O50" s="195">
        <v>0</v>
      </c>
    </row>
    <row r="51" spans="1:15" ht="11.1" customHeight="1">
      <c r="A51" s="620"/>
      <c r="B51" s="193">
        <v>2019</v>
      </c>
      <c r="C51" s="194">
        <f t="shared" ref="C51:C58" si="7">SUM(D51:O51)</f>
        <v>15304.64</v>
      </c>
      <c r="D51" s="195">
        <v>0</v>
      </c>
      <c r="E51" s="195">
        <v>0</v>
      </c>
      <c r="F51" s="195">
        <v>0</v>
      </c>
      <c r="G51" s="195">
        <v>0</v>
      </c>
      <c r="H51" s="195">
        <v>14812.05</v>
      </c>
      <c r="I51" s="195">
        <v>492.59</v>
      </c>
      <c r="J51" s="195">
        <v>0</v>
      </c>
      <c r="K51" s="195">
        <v>0</v>
      </c>
      <c r="L51" s="195">
        <v>0</v>
      </c>
      <c r="M51" s="195">
        <v>0</v>
      </c>
      <c r="N51" s="195">
        <v>0</v>
      </c>
      <c r="O51" s="195">
        <v>0</v>
      </c>
    </row>
    <row r="52" spans="1:15" ht="11.1" customHeight="1">
      <c r="A52" s="621"/>
      <c r="B52" s="196">
        <v>2020</v>
      </c>
      <c r="C52" s="197">
        <f t="shared" si="7"/>
        <v>2380.0500000000002</v>
      </c>
      <c r="D52" s="203">
        <v>0</v>
      </c>
      <c r="E52" s="433">
        <v>2380.0500000000002</v>
      </c>
      <c r="F52" s="195"/>
      <c r="G52" s="195"/>
      <c r="H52" s="195"/>
      <c r="I52" s="195"/>
      <c r="J52" s="195"/>
      <c r="K52" s="195"/>
      <c r="L52" s="195"/>
      <c r="M52" s="195"/>
      <c r="N52" s="195"/>
      <c r="O52" s="195"/>
    </row>
    <row r="53" spans="1:15" ht="11.1" customHeight="1">
      <c r="A53" s="619" t="s">
        <v>328</v>
      </c>
      <c r="B53" s="190">
        <v>2015</v>
      </c>
      <c r="C53" s="191">
        <f t="shared" si="7"/>
        <v>424308.89799999999</v>
      </c>
      <c r="D53" s="192">
        <v>20142.518</v>
      </c>
      <c r="E53" s="199">
        <v>34887.99</v>
      </c>
      <c r="F53" s="199">
        <v>63697.8</v>
      </c>
      <c r="G53" s="199">
        <v>32069.08</v>
      </c>
      <c r="H53" s="199">
        <v>24125.11</v>
      </c>
      <c r="I53" s="199">
        <v>45333.54</v>
      </c>
      <c r="J53" s="199">
        <v>40801.019999999997</v>
      </c>
      <c r="K53" s="199">
        <v>21792.156999999999</v>
      </c>
      <c r="L53" s="199">
        <v>20164.055</v>
      </c>
      <c r="M53" s="199">
        <v>68521.278000000006</v>
      </c>
      <c r="N53" s="199">
        <v>4362.91</v>
      </c>
      <c r="O53" s="199">
        <v>48411.44</v>
      </c>
    </row>
    <row r="54" spans="1:15" ht="11.1" customHeight="1">
      <c r="A54" s="620"/>
      <c r="B54" s="193">
        <v>2016</v>
      </c>
      <c r="C54" s="194">
        <f t="shared" si="7"/>
        <v>358054.134395</v>
      </c>
      <c r="D54" s="202">
        <v>29334.712</v>
      </c>
      <c r="E54" s="195">
        <v>48120.77</v>
      </c>
      <c r="F54" s="195">
        <v>10318.824000000001</v>
      </c>
      <c r="G54" s="195">
        <v>18763.096000000001</v>
      </c>
      <c r="H54" s="195">
        <v>12701.21</v>
      </c>
      <c r="I54" s="195">
        <v>5748.589782</v>
      </c>
      <c r="J54" s="195">
        <v>32731.17</v>
      </c>
      <c r="K54" s="195">
        <v>47096.51</v>
      </c>
      <c r="L54" s="195">
        <v>17188.25</v>
      </c>
      <c r="M54" s="195">
        <v>22901.482613</v>
      </c>
      <c r="N54" s="195">
        <v>55502.26</v>
      </c>
      <c r="O54" s="195">
        <v>57647.26</v>
      </c>
    </row>
    <row r="55" spans="1:15" ht="11.1" customHeight="1">
      <c r="A55" s="620"/>
      <c r="B55" s="193">
        <v>2017</v>
      </c>
      <c r="C55" s="194">
        <f t="shared" si="7"/>
        <v>413688.8000000001</v>
      </c>
      <c r="D55" s="202">
        <v>2863.82</v>
      </c>
      <c r="E55" s="195">
        <v>18136.439999999999</v>
      </c>
      <c r="F55" s="195">
        <v>32720.14</v>
      </c>
      <c r="G55" s="195">
        <v>58983.3</v>
      </c>
      <c r="H55" s="195">
        <v>54269.59</v>
      </c>
      <c r="I55" s="195">
        <v>57058.563999999998</v>
      </c>
      <c r="J55" s="195">
        <v>40290.89</v>
      </c>
      <c r="K55" s="195">
        <v>15893.65</v>
      </c>
      <c r="L55" s="195">
        <v>27926.710999999999</v>
      </c>
      <c r="M55" s="195">
        <v>5899.77</v>
      </c>
      <c r="N55" s="195">
        <v>36304.802000000003</v>
      </c>
      <c r="O55" s="195">
        <v>63341.123</v>
      </c>
    </row>
    <row r="56" spans="1:15" ht="11.1" customHeight="1">
      <c r="A56" s="620"/>
      <c r="B56" s="193">
        <v>2018</v>
      </c>
      <c r="C56" s="194">
        <f t="shared" si="7"/>
        <v>256900.544245</v>
      </c>
      <c r="D56" s="202">
        <v>19507.517</v>
      </c>
      <c r="E56" s="195">
        <v>14270.177</v>
      </c>
      <c r="F56" s="195">
        <v>36168.949999999997</v>
      </c>
      <c r="G56" s="195">
        <v>0</v>
      </c>
      <c r="H56" s="195">
        <v>18482.18</v>
      </c>
      <c r="I56" s="195">
        <v>14245.05</v>
      </c>
      <c r="J56" s="195">
        <v>12814.61</v>
      </c>
      <c r="K56" s="195">
        <v>30441.012920000001</v>
      </c>
      <c r="L56" s="195">
        <v>43806.485000000001</v>
      </c>
      <c r="M56" s="195">
        <v>42351.240325000006</v>
      </c>
      <c r="N56" s="195">
        <v>3522.7620000000002</v>
      </c>
      <c r="O56" s="195">
        <v>21290.560000000001</v>
      </c>
    </row>
    <row r="57" spans="1:15" ht="11.1" customHeight="1">
      <c r="A57" s="620"/>
      <c r="B57" s="193">
        <v>2019</v>
      </c>
      <c r="C57" s="194">
        <f t="shared" si="7"/>
        <v>399004.08721099998</v>
      </c>
      <c r="D57" s="202">
        <v>83.4</v>
      </c>
      <c r="E57" s="195">
        <v>64448.69</v>
      </c>
      <c r="F57" s="195">
        <v>22929.98</v>
      </c>
      <c r="G57" s="195">
        <v>57947.76</v>
      </c>
      <c r="H57" s="195">
        <v>76256.649999999994</v>
      </c>
      <c r="I57" s="195">
        <v>63.01</v>
      </c>
      <c r="J57" s="195">
        <v>31460.23</v>
      </c>
      <c r="K57" s="195">
        <v>20043.944664999999</v>
      </c>
      <c r="L57" s="195">
        <v>44880.097545999997</v>
      </c>
      <c r="M57" s="195">
        <v>10259.129999999999</v>
      </c>
      <c r="N57" s="195">
        <v>35640.904999999999</v>
      </c>
      <c r="O57" s="195">
        <v>34990.29</v>
      </c>
    </row>
    <row r="58" spans="1:15" ht="11.1" customHeight="1">
      <c r="A58" s="621"/>
      <c r="B58" s="196">
        <v>2020</v>
      </c>
      <c r="C58" s="197">
        <f t="shared" si="7"/>
        <v>50591.004990000001</v>
      </c>
      <c r="D58" s="203">
        <v>10205.469999999999</v>
      </c>
      <c r="E58" s="435">
        <v>40385.53499</v>
      </c>
      <c r="F58" s="198"/>
      <c r="G58" s="198"/>
      <c r="H58" s="198"/>
      <c r="I58" s="198"/>
      <c r="J58" s="198"/>
      <c r="K58" s="198"/>
      <c r="L58" s="198"/>
      <c r="M58" s="198"/>
      <c r="N58" s="198"/>
      <c r="O58" s="198"/>
    </row>
    <row r="59" spans="1:15" ht="11.1" customHeight="1">
      <c r="A59" s="99" t="s">
        <v>0</v>
      </c>
      <c r="B59" s="206"/>
      <c r="C59" s="207"/>
      <c r="D59" s="202"/>
      <c r="E59" s="208"/>
      <c r="F59" s="208"/>
      <c r="G59" s="209"/>
      <c r="H59" s="210"/>
      <c r="I59" s="210"/>
      <c r="J59" s="211"/>
      <c r="K59" s="212"/>
      <c r="L59" s="211"/>
      <c r="M59" s="210"/>
      <c r="N59" s="210"/>
      <c r="O59" s="210"/>
    </row>
    <row r="60" spans="1:15" ht="9" customHeight="1">
      <c r="A60" s="213" t="s">
        <v>147</v>
      </c>
      <c r="B60" s="206"/>
      <c r="C60" s="214"/>
      <c r="D60" s="202"/>
      <c r="E60" s="208"/>
      <c r="F60" s="208"/>
      <c r="G60" s="209"/>
      <c r="H60" s="210"/>
      <c r="I60" s="210"/>
      <c r="J60" s="211"/>
      <c r="K60" s="212"/>
      <c r="L60" s="211"/>
      <c r="M60" s="210"/>
      <c r="N60" s="210"/>
      <c r="O60" s="211"/>
    </row>
    <row r="61" spans="1:15" ht="9" customHeight="1">
      <c r="A61" s="215" t="s">
        <v>227</v>
      </c>
      <c r="B61" s="215"/>
      <c r="C61" s="215"/>
      <c r="D61" s="215"/>
      <c r="E61" s="215"/>
      <c r="F61" s="215"/>
      <c r="G61" s="215"/>
      <c r="H61" s="118"/>
      <c r="I61" s="118"/>
      <c r="J61" s="118"/>
      <c r="K61" s="118"/>
      <c r="L61" s="118"/>
      <c r="M61" s="118"/>
      <c r="N61" s="118"/>
      <c r="O61" s="118"/>
    </row>
  </sheetData>
  <mergeCells count="9">
    <mergeCell ref="A41:A46"/>
    <mergeCell ref="A47:A52"/>
    <mergeCell ref="A53:A58"/>
    <mergeCell ref="A5:A10"/>
    <mergeCell ref="A11:A16"/>
    <mergeCell ref="A17:A22"/>
    <mergeCell ref="A23:A28"/>
    <mergeCell ref="A29:A34"/>
    <mergeCell ref="A35:A40"/>
  </mergeCells>
  <phoneticPr fontId="19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H27"/>
  <sheetViews>
    <sheetView showGridLines="0" zoomScaleNormal="100" workbookViewId="0">
      <selection activeCell="D24" sqref="D24"/>
    </sheetView>
  </sheetViews>
  <sheetFormatPr baseColWidth="10" defaultColWidth="10.85546875" defaultRowHeight="13.5"/>
  <cols>
    <col min="1" max="1" width="20.7109375" style="364" customWidth="1"/>
    <col min="2" max="4" width="17.7109375" style="364" customWidth="1"/>
    <col min="5" max="16384" width="10.85546875" style="364"/>
  </cols>
  <sheetData>
    <row r="1" spans="1:5" ht="14.1" customHeight="1">
      <c r="A1" s="11" t="s">
        <v>609</v>
      </c>
      <c r="B1" s="11"/>
      <c r="C1" s="11"/>
      <c r="D1" s="573"/>
      <c r="E1" s="574"/>
    </row>
    <row r="2" spans="1:5" ht="13.5" customHeight="1">
      <c r="A2" s="683" t="s">
        <v>617</v>
      </c>
      <c r="B2" s="683"/>
      <c r="C2" s="683"/>
      <c r="D2" s="683"/>
    </row>
    <row r="3" spans="1:5" ht="5.0999999999999996" customHeight="1">
      <c r="A3" s="267"/>
      <c r="B3" s="267"/>
      <c r="C3" s="267"/>
      <c r="D3" s="267"/>
    </row>
    <row r="4" spans="1:5" ht="23.1" customHeight="1">
      <c r="A4" s="17" t="s">
        <v>66</v>
      </c>
      <c r="B4" s="19" t="s">
        <v>180</v>
      </c>
      <c r="C4" s="19" t="s">
        <v>608</v>
      </c>
      <c r="D4" s="19" t="s">
        <v>179</v>
      </c>
    </row>
    <row r="6" spans="1:5">
      <c r="A6" s="609" t="s">
        <v>215</v>
      </c>
      <c r="B6" s="572"/>
      <c r="C6" s="268"/>
      <c r="D6" s="572"/>
    </row>
    <row r="7" spans="1:5">
      <c r="A7" s="3" t="s">
        <v>85</v>
      </c>
      <c r="B7" s="269">
        <v>15210</v>
      </c>
      <c r="C7" s="426">
        <v>140</v>
      </c>
      <c r="D7" s="365">
        <f>+B7/C7</f>
        <v>108.64285714285714</v>
      </c>
    </row>
    <row r="8" spans="1:5">
      <c r="A8" s="3" t="s">
        <v>216</v>
      </c>
      <c r="B8" s="269">
        <v>38624</v>
      </c>
      <c r="C8" s="426">
        <v>25</v>
      </c>
      <c r="D8" s="365">
        <f>+B8/C8</f>
        <v>1544.96</v>
      </c>
    </row>
    <row r="9" spans="1:5">
      <c r="A9" s="3" t="s">
        <v>217</v>
      </c>
      <c r="B9" s="269">
        <v>1418</v>
      </c>
      <c r="C9" s="426">
        <v>60</v>
      </c>
      <c r="D9" s="365">
        <f>+B9/C9</f>
        <v>23.633333333333333</v>
      </c>
    </row>
    <row r="10" spans="1:5">
      <c r="A10" s="3" t="s">
        <v>189</v>
      </c>
      <c r="B10" s="270">
        <v>170915</v>
      </c>
      <c r="C10" s="426">
        <v>75</v>
      </c>
      <c r="D10" s="365">
        <f>+B10/C10</f>
        <v>2278.8666666666668</v>
      </c>
    </row>
    <row r="11" spans="1:5">
      <c r="A11" s="3" t="s">
        <v>190</v>
      </c>
      <c r="B11" s="269">
        <v>21820</v>
      </c>
      <c r="C11" s="426">
        <v>100</v>
      </c>
      <c r="D11" s="365">
        <f>+B11/C11</f>
        <v>218.2</v>
      </c>
    </row>
    <row r="12" spans="1:5">
      <c r="A12" s="3" t="s">
        <v>65</v>
      </c>
      <c r="B12" s="269">
        <v>18148</v>
      </c>
      <c r="C12" s="426">
        <v>120</v>
      </c>
      <c r="D12" s="365">
        <f>+B12/C12</f>
        <v>151.23333333333332</v>
      </c>
    </row>
    <row r="13" spans="1:5">
      <c r="A13" s="3" t="s">
        <v>127</v>
      </c>
      <c r="B13" s="269">
        <v>12089</v>
      </c>
      <c r="C13" s="426">
        <v>8</v>
      </c>
      <c r="D13" s="365">
        <f>+B13/C13</f>
        <v>1511.125</v>
      </c>
    </row>
    <row r="14" spans="1:5">
      <c r="A14" s="3" t="s">
        <v>153</v>
      </c>
      <c r="B14" s="93">
        <v>1737</v>
      </c>
      <c r="C14" s="426">
        <v>5</v>
      </c>
      <c r="D14" s="365">
        <f>+B14/C14</f>
        <v>347.4</v>
      </c>
    </row>
    <row r="15" spans="1:5" ht="11.25" customHeight="1">
      <c r="A15" s="271"/>
      <c r="B15" s="272"/>
      <c r="C15" s="426"/>
      <c r="D15" s="365"/>
    </row>
    <row r="16" spans="1:5">
      <c r="A16" s="610" t="s">
        <v>168</v>
      </c>
      <c r="B16" s="269"/>
      <c r="C16" s="426"/>
      <c r="D16" s="365"/>
    </row>
    <row r="17" spans="1:8">
      <c r="A17" s="3" t="s">
        <v>114</v>
      </c>
      <c r="B17" s="269">
        <v>357</v>
      </c>
      <c r="C17" s="426">
        <v>65</v>
      </c>
      <c r="D17" s="365">
        <f>+B17/C17</f>
        <v>5.4923076923076923</v>
      </c>
    </row>
    <row r="18" spans="1:8">
      <c r="A18" s="3" t="s">
        <v>169</v>
      </c>
      <c r="B18" s="272">
        <v>19690</v>
      </c>
      <c r="C18" s="426">
        <v>60</v>
      </c>
      <c r="D18" s="365">
        <f>+B18/C18</f>
        <v>328.16666666666669</v>
      </c>
    </row>
    <row r="19" spans="1:8">
      <c r="A19" s="3" t="s">
        <v>241</v>
      </c>
      <c r="B19" s="272">
        <v>1076</v>
      </c>
      <c r="C19" s="426">
        <v>80</v>
      </c>
      <c r="D19" s="365">
        <f>+B19/C19</f>
        <v>13.45</v>
      </c>
    </row>
    <row r="20" spans="1:8" ht="11.45" customHeight="1">
      <c r="A20" s="271"/>
      <c r="B20" s="272"/>
      <c r="C20" s="426"/>
      <c r="D20" s="365"/>
    </row>
    <row r="21" spans="1:8">
      <c r="A21" s="611" t="s">
        <v>170</v>
      </c>
      <c r="B21" s="93"/>
      <c r="C21" s="427"/>
      <c r="D21" s="366"/>
    </row>
    <row r="22" spans="1:8">
      <c r="A22" s="1" t="s">
        <v>479</v>
      </c>
      <c r="B22" s="93">
        <v>1475</v>
      </c>
      <c r="C22" s="427">
        <v>40</v>
      </c>
      <c r="D22" s="366">
        <f>+B22/C22</f>
        <v>36.875</v>
      </c>
    </row>
    <row r="23" spans="1:8">
      <c r="A23" s="1" t="s">
        <v>493</v>
      </c>
      <c r="B23" s="93">
        <v>9700</v>
      </c>
      <c r="C23" s="427">
        <v>160</v>
      </c>
      <c r="D23" s="366">
        <f>+B23/C23</f>
        <v>60.625</v>
      </c>
    </row>
    <row r="24" spans="1:8" ht="9.9499999999999993" customHeight="1">
      <c r="A24" s="273" t="s">
        <v>172</v>
      </c>
      <c r="B24" s="274"/>
      <c r="C24" s="275"/>
      <c r="D24" s="276"/>
    </row>
    <row r="25" spans="1:8" ht="9.9499999999999993" customHeight="1">
      <c r="A25" s="14" t="s">
        <v>229</v>
      </c>
      <c r="B25" s="12"/>
      <c r="C25" s="13"/>
      <c r="D25" s="11"/>
      <c r="E25" s="11"/>
      <c r="F25" s="11"/>
      <c r="G25" s="573"/>
      <c r="H25" s="574"/>
    </row>
    <row r="26" spans="1:8" ht="9.9499999999999993" customHeight="1">
      <c r="A26" s="14" t="s">
        <v>239</v>
      </c>
      <c r="B26" s="567"/>
      <c r="C26" s="567"/>
      <c r="D26" s="683"/>
      <c r="E26" s="683"/>
      <c r="F26" s="683"/>
      <c r="G26" s="683"/>
    </row>
    <row r="27" spans="1:8">
      <c r="D27" s="267"/>
      <c r="E27" s="267"/>
      <c r="F27" s="267"/>
      <c r="G27" s="267"/>
    </row>
  </sheetData>
  <mergeCells count="2">
    <mergeCell ref="A2:D2"/>
    <mergeCell ref="D26:G26"/>
  </mergeCells>
  <phoneticPr fontId="19" type="noConversion"/>
  <pageMargins left="0.70078740157480324" right="0.70078740157480324" top="0.75196850393700787" bottom="0.75196850393700787" header="0.29921259842519687" footer="0.29921259842519687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F100"/>
  <sheetViews>
    <sheetView topLeftCell="A76" workbookViewId="0">
      <selection activeCell="A101" sqref="A101"/>
    </sheetView>
  </sheetViews>
  <sheetFormatPr baseColWidth="10" defaultRowHeight="12.75"/>
  <cols>
    <col min="1" max="6" width="15.7109375" customWidth="1"/>
  </cols>
  <sheetData>
    <row r="1" spans="1:6" ht="13.5">
      <c r="A1" s="7"/>
      <c r="B1" s="7"/>
      <c r="C1" s="7"/>
      <c r="D1" s="7"/>
      <c r="E1" s="7"/>
      <c r="F1" s="7"/>
    </row>
    <row r="2" spans="1:6" ht="13.5">
      <c r="A2" s="76" t="s">
        <v>613</v>
      </c>
      <c r="B2" s="7"/>
      <c r="C2" s="7"/>
      <c r="D2" s="7"/>
      <c r="E2" s="367"/>
      <c r="F2" s="368"/>
    </row>
    <row r="3" spans="1:6" ht="13.5">
      <c r="A3" s="687" t="s">
        <v>616</v>
      </c>
      <c r="B3" s="687"/>
      <c r="C3" s="687"/>
      <c r="D3" s="687"/>
      <c r="E3" s="687"/>
      <c r="F3" s="687"/>
    </row>
    <row r="4" spans="1:6" ht="13.5">
      <c r="A4" s="688"/>
      <c r="B4" s="688"/>
      <c r="C4" s="688"/>
      <c r="D4" s="688"/>
      <c r="E4" s="688"/>
      <c r="F4" s="688"/>
    </row>
    <row r="5" spans="1:6" ht="25.5">
      <c r="A5" s="568" t="s">
        <v>610</v>
      </c>
      <c r="B5" s="568" t="s">
        <v>86</v>
      </c>
      <c r="C5" s="568" t="s">
        <v>191</v>
      </c>
      <c r="D5" s="570" t="s">
        <v>167</v>
      </c>
      <c r="E5" s="369" t="s">
        <v>166</v>
      </c>
      <c r="F5" s="570" t="s">
        <v>611</v>
      </c>
    </row>
    <row r="6" spans="1:6">
      <c r="A6" s="681" t="s">
        <v>24</v>
      </c>
      <c r="B6" s="280" t="s">
        <v>251</v>
      </c>
      <c r="C6" s="280" t="s">
        <v>106</v>
      </c>
      <c r="D6" s="122" t="s">
        <v>192</v>
      </c>
      <c r="E6" s="278">
        <v>100</v>
      </c>
      <c r="F6" s="279">
        <v>8</v>
      </c>
    </row>
    <row r="7" spans="1:6">
      <c r="A7" s="681"/>
      <c r="B7" s="280" t="s">
        <v>81</v>
      </c>
      <c r="C7" s="280" t="s">
        <v>242</v>
      </c>
      <c r="D7" s="122" t="s">
        <v>192</v>
      </c>
      <c r="E7" s="278">
        <v>50</v>
      </c>
      <c r="F7" s="279">
        <v>8</v>
      </c>
    </row>
    <row r="8" spans="1:6">
      <c r="A8" s="689"/>
      <c r="B8" s="281" t="s">
        <v>120</v>
      </c>
      <c r="C8" s="281" t="s">
        <v>155</v>
      </c>
      <c r="D8" s="282" t="s">
        <v>192</v>
      </c>
      <c r="E8" s="257">
        <v>3235</v>
      </c>
      <c r="F8" s="258">
        <v>8</v>
      </c>
    </row>
    <row r="9" spans="1:6">
      <c r="A9" s="682" t="s">
        <v>499</v>
      </c>
      <c r="B9" s="280" t="s">
        <v>500</v>
      </c>
      <c r="C9" s="280" t="s">
        <v>178</v>
      </c>
      <c r="D9" s="122" t="s">
        <v>192</v>
      </c>
      <c r="E9" s="278">
        <v>4200</v>
      </c>
      <c r="F9" s="279">
        <v>2</v>
      </c>
    </row>
    <row r="10" spans="1:6">
      <c r="A10" s="690"/>
      <c r="B10" s="280" t="s">
        <v>500</v>
      </c>
      <c r="C10" s="280" t="s">
        <v>178</v>
      </c>
      <c r="D10" s="122" t="s">
        <v>501</v>
      </c>
      <c r="E10" s="278">
        <v>4800</v>
      </c>
      <c r="F10" s="279">
        <v>1</v>
      </c>
    </row>
    <row r="11" spans="1:6">
      <c r="A11" s="691" t="s">
        <v>118</v>
      </c>
      <c r="B11" s="2" t="s">
        <v>234</v>
      </c>
      <c r="C11" s="2" t="s">
        <v>235</v>
      </c>
      <c r="D11" s="254" t="s">
        <v>192</v>
      </c>
      <c r="E11" s="255">
        <v>40</v>
      </c>
      <c r="F11" s="256">
        <v>10</v>
      </c>
    </row>
    <row r="12" spans="1:6">
      <c r="A12" s="692"/>
      <c r="B12" s="280" t="s">
        <v>234</v>
      </c>
      <c r="C12" s="280" t="s">
        <v>236</v>
      </c>
      <c r="D12" s="122" t="s">
        <v>192</v>
      </c>
      <c r="E12" s="278">
        <v>837</v>
      </c>
      <c r="F12" s="279">
        <v>10</v>
      </c>
    </row>
    <row r="13" spans="1:6">
      <c r="A13" s="692"/>
      <c r="B13" s="280" t="s">
        <v>234</v>
      </c>
      <c r="C13" s="280" t="s">
        <v>237</v>
      </c>
      <c r="D13" s="122" t="s">
        <v>192</v>
      </c>
      <c r="E13" s="278">
        <v>400</v>
      </c>
      <c r="F13" s="279">
        <v>10</v>
      </c>
    </row>
    <row r="14" spans="1:6">
      <c r="A14" s="692"/>
      <c r="B14" s="280" t="s">
        <v>234</v>
      </c>
      <c r="C14" s="280" t="s">
        <v>238</v>
      </c>
      <c r="D14" s="122" t="s">
        <v>192</v>
      </c>
      <c r="E14" s="278">
        <v>80</v>
      </c>
      <c r="F14" s="279">
        <v>10</v>
      </c>
    </row>
    <row r="15" spans="1:6">
      <c r="A15" s="692"/>
      <c r="B15" s="280" t="s">
        <v>234</v>
      </c>
      <c r="C15" s="280" t="s">
        <v>246</v>
      </c>
      <c r="D15" s="122" t="s">
        <v>192</v>
      </c>
      <c r="E15" s="278">
        <v>200</v>
      </c>
      <c r="F15" s="279">
        <v>10</v>
      </c>
    </row>
    <row r="16" spans="1:6">
      <c r="A16" s="692"/>
      <c r="B16" s="280" t="s">
        <v>234</v>
      </c>
      <c r="C16" s="280" t="s">
        <v>247</v>
      </c>
      <c r="D16" s="122" t="s">
        <v>192</v>
      </c>
      <c r="E16" s="278">
        <v>200</v>
      </c>
      <c r="F16" s="279">
        <v>10</v>
      </c>
    </row>
    <row r="17" spans="1:6">
      <c r="A17" s="693"/>
      <c r="B17" s="281" t="s">
        <v>234</v>
      </c>
      <c r="C17" s="281" t="s">
        <v>248</v>
      </c>
      <c r="D17" s="282" t="s">
        <v>192</v>
      </c>
      <c r="E17" s="257">
        <v>25</v>
      </c>
      <c r="F17" s="258">
        <v>10</v>
      </c>
    </row>
    <row r="18" spans="1:6">
      <c r="A18" s="684" t="s">
        <v>231</v>
      </c>
      <c r="B18" s="2" t="s">
        <v>1</v>
      </c>
      <c r="C18" s="2" t="s">
        <v>2</v>
      </c>
      <c r="D18" s="254" t="s">
        <v>258</v>
      </c>
      <c r="E18" s="255">
        <v>100</v>
      </c>
      <c r="F18" s="256">
        <v>1</v>
      </c>
    </row>
    <row r="19" spans="1:6">
      <c r="A19" s="685"/>
      <c r="B19" s="280" t="s">
        <v>502</v>
      </c>
      <c r="C19" s="280" t="s">
        <v>503</v>
      </c>
      <c r="D19" s="122" t="s">
        <v>258</v>
      </c>
      <c r="E19" s="278">
        <v>990</v>
      </c>
      <c r="F19" s="279">
        <v>1</v>
      </c>
    </row>
    <row r="20" spans="1:6">
      <c r="A20" s="685"/>
      <c r="B20" s="280" t="s">
        <v>3</v>
      </c>
      <c r="C20" s="280" t="s">
        <v>4</v>
      </c>
      <c r="D20" s="122" t="s">
        <v>192</v>
      </c>
      <c r="E20" s="278">
        <v>408</v>
      </c>
      <c r="F20" s="279">
        <v>2.5</v>
      </c>
    </row>
    <row r="21" spans="1:6">
      <c r="A21" s="685"/>
      <c r="B21" s="280" t="s">
        <v>3</v>
      </c>
      <c r="C21" s="280" t="s">
        <v>5</v>
      </c>
      <c r="D21" s="122" t="s">
        <v>192</v>
      </c>
      <c r="E21" s="278">
        <v>422</v>
      </c>
      <c r="F21" s="279">
        <v>2.5</v>
      </c>
    </row>
    <row r="22" spans="1:6">
      <c r="A22" s="685"/>
      <c r="B22" s="280" t="s">
        <v>3</v>
      </c>
      <c r="C22" s="280" t="s">
        <v>6</v>
      </c>
      <c r="D22" s="122" t="s">
        <v>192</v>
      </c>
      <c r="E22" s="278">
        <v>10000</v>
      </c>
      <c r="F22" s="279">
        <v>2.5</v>
      </c>
    </row>
    <row r="23" spans="1:6">
      <c r="A23" s="685"/>
      <c r="B23" s="280" t="s">
        <v>7</v>
      </c>
      <c r="C23" s="280" t="s">
        <v>8</v>
      </c>
      <c r="D23" s="122" t="s">
        <v>258</v>
      </c>
      <c r="E23" s="278">
        <v>39000</v>
      </c>
      <c r="F23" s="279">
        <v>0.4</v>
      </c>
    </row>
    <row r="24" spans="1:6">
      <c r="A24" s="685"/>
      <c r="B24" s="280" t="s">
        <v>7</v>
      </c>
      <c r="C24" s="280" t="s">
        <v>9</v>
      </c>
      <c r="D24" s="122" t="s">
        <v>258</v>
      </c>
      <c r="E24" s="278">
        <v>7500</v>
      </c>
      <c r="F24" s="279">
        <v>0.4</v>
      </c>
    </row>
    <row r="25" spans="1:6">
      <c r="A25" s="685"/>
      <c r="B25" s="280" t="s">
        <v>7</v>
      </c>
      <c r="C25" s="280" t="s">
        <v>10</v>
      </c>
      <c r="D25" s="122" t="s">
        <v>258</v>
      </c>
      <c r="E25" s="278">
        <v>10300</v>
      </c>
      <c r="F25" s="279">
        <v>0.4</v>
      </c>
    </row>
    <row r="26" spans="1:6">
      <c r="A26" s="685"/>
      <c r="B26" s="280" t="s">
        <v>7</v>
      </c>
      <c r="C26" s="280" t="s">
        <v>11</v>
      </c>
      <c r="D26" s="122" t="s">
        <v>258</v>
      </c>
      <c r="E26" s="278">
        <v>36500</v>
      </c>
      <c r="F26" s="279">
        <v>0.4</v>
      </c>
    </row>
    <row r="27" spans="1:6">
      <c r="A27" s="686"/>
      <c r="B27" s="281" t="s">
        <v>54</v>
      </c>
      <c r="C27" s="281" t="s">
        <v>12</v>
      </c>
      <c r="D27" s="282" t="s">
        <v>192</v>
      </c>
      <c r="E27" s="257">
        <v>73</v>
      </c>
      <c r="F27" s="258">
        <v>3</v>
      </c>
    </row>
    <row r="28" spans="1:6">
      <c r="A28" s="668" t="s">
        <v>504</v>
      </c>
      <c r="B28" s="280" t="s">
        <v>505</v>
      </c>
      <c r="C28" s="280" t="s">
        <v>506</v>
      </c>
      <c r="D28" s="122" t="s">
        <v>192</v>
      </c>
      <c r="E28" s="278">
        <v>20</v>
      </c>
      <c r="F28" s="279">
        <v>6</v>
      </c>
    </row>
    <row r="29" spans="1:6">
      <c r="A29" s="669"/>
      <c r="B29" s="280" t="s">
        <v>507</v>
      </c>
      <c r="C29" s="280" t="s">
        <v>508</v>
      </c>
      <c r="D29" s="122" t="s">
        <v>31</v>
      </c>
      <c r="E29" s="278">
        <v>66</v>
      </c>
      <c r="F29" s="279">
        <v>3</v>
      </c>
    </row>
    <row r="30" spans="1:6">
      <c r="A30" s="669"/>
      <c r="B30" s="280" t="s">
        <v>509</v>
      </c>
      <c r="C30" s="280" t="s">
        <v>510</v>
      </c>
      <c r="D30" s="122" t="s">
        <v>197</v>
      </c>
      <c r="E30" s="278">
        <v>1300</v>
      </c>
      <c r="F30" s="279">
        <v>3</v>
      </c>
    </row>
    <row r="31" spans="1:6">
      <c r="A31" s="669"/>
      <c r="B31" s="280" t="s">
        <v>511</v>
      </c>
      <c r="C31" s="280" t="s">
        <v>233</v>
      </c>
      <c r="D31" s="122" t="s">
        <v>192</v>
      </c>
      <c r="E31" s="278">
        <v>40</v>
      </c>
      <c r="F31" s="279">
        <v>8</v>
      </c>
    </row>
    <row r="32" spans="1:6">
      <c r="A32" s="669"/>
      <c r="B32" s="280" t="s">
        <v>512</v>
      </c>
      <c r="C32" s="280" t="s">
        <v>513</v>
      </c>
      <c r="D32" s="122" t="s">
        <v>192</v>
      </c>
      <c r="E32" s="278">
        <v>220</v>
      </c>
      <c r="F32" s="279">
        <v>6</v>
      </c>
    </row>
    <row r="33" spans="1:6">
      <c r="A33" s="669"/>
      <c r="B33" s="280" t="s">
        <v>512</v>
      </c>
      <c r="C33" s="280" t="s">
        <v>514</v>
      </c>
      <c r="D33" s="122" t="s">
        <v>192</v>
      </c>
      <c r="E33" s="278">
        <v>10</v>
      </c>
      <c r="F33" s="279">
        <v>6</v>
      </c>
    </row>
    <row r="34" spans="1:6">
      <c r="A34" s="669"/>
      <c r="B34" s="280" t="s">
        <v>512</v>
      </c>
      <c r="C34" s="280" t="s">
        <v>515</v>
      </c>
      <c r="D34" s="122" t="s">
        <v>192</v>
      </c>
      <c r="E34" s="278">
        <v>10</v>
      </c>
      <c r="F34" s="279">
        <v>6</v>
      </c>
    </row>
    <row r="35" spans="1:6">
      <c r="A35" s="669"/>
      <c r="B35" s="280" t="s">
        <v>120</v>
      </c>
      <c r="C35" s="280" t="s">
        <v>80</v>
      </c>
      <c r="D35" s="122" t="s">
        <v>192</v>
      </c>
      <c r="E35" s="278">
        <v>117</v>
      </c>
      <c r="F35" s="279">
        <v>12</v>
      </c>
    </row>
    <row r="36" spans="1:6">
      <c r="A36" s="669"/>
      <c r="B36" s="280" t="s">
        <v>120</v>
      </c>
      <c r="C36" s="280" t="s">
        <v>155</v>
      </c>
      <c r="D36" s="122" t="s">
        <v>192</v>
      </c>
      <c r="E36" s="278">
        <v>181</v>
      </c>
      <c r="F36" s="279">
        <v>8</v>
      </c>
    </row>
    <row r="37" spans="1:6">
      <c r="A37" s="669"/>
      <c r="B37" s="280" t="s">
        <v>120</v>
      </c>
      <c r="C37" s="280" t="s">
        <v>155</v>
      </c>
      <c r="D37" s="122" t="s">
        <v>192</v>
      </c>
      <c r="E37" s="278">
        <v>45</v>
      </c>
      <c r="F37" s="279">
        <v>12</v>
      </c>
    </row>
    <row r="38" spans="1:6">
      <c r="A38" s="669"/>
      <c r="B38" s="280" t="s">
        <v>516</v>
      </c>
      <c r="C38" s="280" t="s">
        <v>517</v>
      </c>
      <c r="D38" s="122" t="s">
        <v>192</v>
      </c>
      <c r="E38" s="278">
        <v>70</v>
      </c>
      <c r="F38" s="279">
        <v>6</v>
      </c>
    </row>
    <row r="39" spans="1:6">
      <c r="A39" s="669"/>
      <c r="B39" s="280" t="s">
        <v>516</v>
      </c>
      <c r="C39" s="280" t="s">
        <v>518</v>
      </c>
      <c r="D39" s="122" t="s">
        <v>192</v>
      </c>
      <c r="E39" s="278">
        <v>155</v>
      </c>
      <c r="F39" s="279">
        <v>6</v>
      </c>
    </row>
    <row r="40" spans="1:6">
      <c r="A40" s="669"/>
      <c r="B40" s="280" t="s">
        <v>516</v>
      </c>
      <c r="C40" s="280" t="s">
        <v>519</v>
      </c>
      <c r="D40" s="122" t="s">
        <v>192</v>
      </c>
      <c r="E40" s="278">
        <v>110</v>
      </c>
      <c r="F40" s="279">
        <v>6</v>
      </c>
    </row>
    <row r="41" spans="1:6">
      <c r="A41" s="670"/>
      <c r="B41" s="280" t="s">
        <v>516</v>
      </c>
      <c r="C41" s="280" t="s">
        <v>520</v>
      </c>
      <c r="D41" s="282" t="s">
        <v>192</v>
      </c>
      <c r="E41" s="257">
        <v>249</v>
      </c>
      <c r="F41" s="258">
        <v>6</v>
      </c>
    </row>
    <row r="42" spans="1:6">
      <c r="A42" s="697" t="s">
        <v>469</v>
      </c>
      <c r="B42" s="2" t="s">
        <v>521</v>
      </c>
      <c r="C42" s="2" t="s">
        <v>522</v>
      </c>
      <c r="D42" s="122" t="s">
        <v>523</v>
      </c>
      <c r="E42" s="278">
        <v>250</v>
      </c>
      <c r="F42" s="279">
        <v>10</v>
      </c>
    </row>
    <row r="43" spans="1:6">
      <c r="A43" s="690"/>
      <c r="B43" s="280" t="s">
        <v>521</v>
      </c>
      <c r="C43" s="280" t="s">
        <v>522</v>
      </c>
      <c r="D43" s="122" t="s">
        <v>524</v>
      </c>
      <c r="E43" s="278">
        <v>1600</v>
      </c>
      <c r="F43" s="279">
        <v>1.5</v>
      </c>
    </row>
    <row r="44" spans="1:6">
      <c r="A44" s="671" t="s">
        <v>13</v>
      </c>
      <c r="B44" s="2" t="s">
        <v>251</v>
      </c>
      <c r="C44" s="2" t="s">
        <v>525</v>
      </c>
      <c r="D44" s="254" t="s">
        <v>192</v>
      </c>
      <c r="E44" s="255">
        <v>50</v>
      </c>
      <c r="F44" s="256">
        <v>12</v>
      </c>
    </row>
    <row r="45" spans="1:6">
      <c r="A45" s="672"/>
      <c r="B45" s="280" t="s">
        <v>149</v>
      </c>
      <c r="C45" s="280" t="s">
        <v>178</v>
      </c>
      <c r="D45" s="277" t="s">
        <v>125</v>
      </c>
      <c r="E45" s="278">
        <v>100</v>
      </c>
      <c r="F45" s="279">
        <v>8</v>
      </c>
    </row>
    <row r="46" spans="1:6">
      <c r="A46" s="672"/>
      <c r="B46" s="280" t="s">
        <v>526</v>
      </c>
      <c r="C46" s="280" t="s">
        <v>178</v>
      </c>
      <c r="D46" s="277" t="s">
        <v>125</v>
      </c>
      <c r="E46" s="278">
        <v>20</v>
      </c>
      <c r="F46" s="279">
        <v>8</v>
      </c>
    </row>
    <row r="47" spans="1:6">
      <c r="A47" s="672"/>
      <c r="B47" s="280" t="s">
        <v>81</v>
      </c>
      <c r="C47" s="280" t="s">
        <v>233</v>
      </c>
      <c r="D47" s="122" t="s">
        <v>192</v>
      </c>
      <c r="E47" s="278">
        <v>150</v>
      </c>
      <c r="F47" s="279">
        <v>12</v>
      </c>
    </row>
    <row r="48" spans="1:6">
      <c r="A48" s="672"/>
      <c r="B48" s="280" t="s">
        <v>81</v>
      </c>
      <c r="C48" s="280" t="s">
        <v>232</v>
      </c>
      <c r="D48" s="277" t="s">
        <v>125</v>
      </c>
      <c r="E48" s="278">
        <v>600</v>
      </c>
      <c r="F48" s="279">
        <v>8</v>
      </c>
    </row>
    <row r="49" spans="1:6">
      <c r="A49" s="672"/>
      <c r="B49" s="280" t="s">
        <v>120</v>
      </c>
      <c r="C49" s="280" t="s">
        <v>128</v>
      </c>
      <c r="D49" s="122" t="s">
        <v>125</v>
      </c>
      <c r="E49" s="278">
        <v>1000</v>
      </c>
      <c r="F49" s="279">
        <v>8</v>
      </c>
    </row>
    <row r="50" spans="1:6">
      <c r="A50" s="672"/>
      <c r="B50" s="280" t="s">
        <v>120</v>
      </c>
      <c r="C50" s="280" t="s">
        <v>155</v>
      </c>
      <c r="D50" s="277" t="s">
        <v>192</v>
      </c>
      <c r="E50" s="278">
        <v>150</v>
      </c>
      <c r="F50" s="279">
        <v>12</v>
      </c>
    </row>
    <row r="51" spans="1:6">
      <c r="A51" s="672"/>
      <c r="B51" s="280" t="s">
        <v>120</v>
      </c>
      <c r="C51" s="280" t="s">
        <v>80</v>
      </c>
      <c r="D51" s="277" t="s">
        <v>192</v>
      </c>
      <c r="E51" s="278">
        <v>150</v>
      </c>
      <c r="F51" s="279">
        <v>12</v>
      </c>
    </row>
    <row r="52" spans="1:6">
      <c r="A52" s="672"/>
      <c r="B52" s="280" t="s">
        <v>243</v>
      </c>
      <c r="C52" s="280" t="s">
        <v>15</v>
      </c>
      <c r="D52" s="122" t="s">
        <v>129</v>
      </c>
      <c r="E52" s="278">
        <v>30</v>
      </c>
      <c r="F52" s="279">
        <v>10</v>
      </c>
    </row>
    <row r="53" spans="1:6">
      <c r="A53" s="673"/>
      <c r="B53" s="281" t="s">
        <v>243</v>
      </c>
      <c r="C53" s="281" t="s">
        <v>244</v>
      </c>
      <c r="D53" s="282" t="s">
        <v>192</v>
      </c>
      <c r="E53" s="257">
        <v>800</v>
      </c>
      <c r="F53" s="258">
        <v>18</v>
      </c>
    </row>
    <row r="54" spans="1:6">
      <c r="A54" s="574"/>
      <c r="B54" s="280"/>
      <c r="C54" s="280"/>
      <c r="D54" s="122"/>
      <c r="E54" s="278"/>
      <c r="F54" s="421" t="s">
        <v>36</v>
      </c>
    </row>
    <row r="55" spans="1:6">
      <c r="A55" s="574"/>
      <c r="B55" s="280"/>
      <c r="C55" s="280"/>
      <c r="D55" s="122"/>
      <c r="E55" s="278"/>
      <c r="F55" s="279"/>
    </row>
    <row r="56" spans="1:6">
      <c r="A56" s="574"/>
      <c r="B56" s="280"/>
      <c r="C56" s="280"/>
      <c r="D56" s="122"/>
      <c r="E56" s="278"/>
      <c r="F56" s="279"/>
    </row>
    <row r="57" spans="1:6">
      <c r="A57" s="574"/>
      <c r="B57" s="280"/>
      <c r="C57" s="280"/>
      <c r="D57" s="122"/>
      <c r="E57" s="278"/>
      <c r="F57" s="279"/>
    </row>
    <row r="58" spans="1:6">
      <c r="A58" s="574"/>
      <c r="B58" s="280"/>
      <c r="C58" s="280"/>
      <c r="D58" s="122"/>
      <c r="E58" s="278"/>
      <c r="F58" s="279"/>
    </row>
    <row r="59" spans="1:6" ht="25.5">
      <c r="A59" s="569" t="s">
        <v>610</v>
      </c>
      <c r="B59" s="569" t="s">
        <v>86</v>
      </c>
      <c r="C59" s="569" t="s">
        <v>191</v>
      </c>
      <c r="D59" s="571" t="s">
        <v>167</v>
      </c>
      <c r="E59" s="420" t="s">
        <v>166</v>
      </c>
      <c r="F59" s="571" t="s">
        <v>611</v>
      </c>
    </row>
    <row r="60" spans="1:6">
      <c r="A60" s="692" t="s">
        <v>25</v>
      </c>
      <c r="B60" s="280" t="s">
        <v>149</v>
      </c>
      <c r="C60" s="280" t="s">
        <v>245</v>
      </c>
      <c r="D60" s="122" t="s">
        <v>192</v>
      </c>
      <c r="E60" s="278">
        <v>10</v>
      </c>
      <c r="F60" s="279">
        <v>6</v>
      </c>
    </row>
    <row r="61" spans="1:6">
      <c r="A61" s="692"/>
      <c r="B61" s="280" t="s">
        <v>149</v>
      </c>
      <c r="C61" s="280" t="s">
        <v>178</v>
      </c>
      <c r="D61" s="122" t="s">
        <v>125</v>
      </c>
      <c r="E61" s="278">
        <v>20</v>
      </c>
      <c r="F61" s="279">
        <v>2</v>
      </c>
    </row>
    <row r="62" spans="1:6">
      <c r="A62" s="692"/>
      <c r="B62" s="280" t="s">
        <v>345</v>
      </c>
      <c r="C62" s="280" t="s">
        <v>178</v>
      </c>
      <c r="D62" s="122" t="s">
        <v>125</v>
      </c>
      <c r="E62" s="278">
        <v>20</v>
      </c>
      <c r="F62" s="279">
        <v>2</v>
      </c>
    </row>
    <row r="63" spans="1:6">
      <c r="A63" s="692"/>
      <c r="B63" s="280" t="s">
        <v>156</v>
      </c>
      <c r="C63" s="280" t="s">
        <v>221</v>
      </c>
      <c r="D63" s="122" t="s">
        <v>192</v>
      </c>
      <c r="E63" s="278">
        <v>300</v>
      </c>
      <c r="F63" s="279">
        <v>6</v>
      </c>
    </row>
    <row r="64" spans="1:6">
      <c r="A64" s="692"/>
      <c r="B64" s="280" t="s">
        <v>81</v>
      </c>
      <c r="C64" s="280" t="s">
        <v>232</v>
      </c>
      <c r="D64" s="122" t="s">
        <v>125</v>
      </c>
      <c r="E64" s="278">
        <v>220</v>
      </c>
      <c r="F64" s="279">
        <v>2</v>
      </c>
    </row>
    <row r="65" spans="1:6">
      <c r="A65" s="692"/>
      <c r="B65" s="280" t="s">
        <v>158</v>
      </c>
      <c r="C65" s="280" t="s">
        <v>126</v>
      </c>
      <c r="D65" s="122" t="s">
        <v>129</v>
      </c>
      <c r="E65" s="278">
        <v>300</v>
      </c>
      <c r="F65" s="279">
        <v>2</v>
      </c>
    </row>
    <row r="66" spans="1:6">
      <c r="A66" s="692"/>
      <c r="B66" s="280" t="s">
        <v>158</v>
      </c>
      <c r="C66" s="280" t="s">
        <v>14</v>
      </c>
      <c r="D66" s="122" t="s">
        <v>192</v>
      </c>
      <c r="E66" s="278">
        <v>300</v>
      </c>
      <c r="F66" s="279">
        <v>6</v>
      </c>
    </row>
    <row r="67" spans="1:6">
      <c r="A67" s="692"/>
      <c r="B67" s="280" t="s">
        <v>95</v>
      </c>
      <c r="C67" s="280" t="s">
        <v>96</v>
      </c>
      <c r="D67" s="122" t="s">
        <v>129</v>
      </c>
      <c r="E67" s="278">
        <v>100</v>
      </c>
      <c r="F67" s="279">
        <v>2</v>
      </c>
    </row>
    <row r="68" spans="1:6">
      <c r="A68" s="692"/>
      <c r="B68" s="280" t="s">
        <v>344</v>
      </c>
      <c r="C68" s="280" t="s">
        <v>178</v>
      </c>
      <c r="D68" s="122" t="s">
        <v>129</v>
      </c>
      <c r="E68" s="278">
        <v>10</v>
      </c>
      <c r="F68" s="279">
        <v>2</v>
      </c>
    </row>
    <row r="69" spans="1:6">
      <c r="A69" s="692"/>
      <c r="B69" s="280" t="s">
        <v>151</v>
      </c>
      <c r="C69" s="280" t="s">
        <v>52</v>
      </c>
      <c r="D69" s="122" t="s">
        <v>192</v>
      </c>
      <c r="E69" s="278">
        <v>210</v>
      </c>
      <c r="F69" s="279">
        <v>6</v>
      </c>
    </row>
    <row r="70" spans="1:6">
      <c r="A70" s="692"/>
      <c r="B70" s="280" t="s">
        <v>120</v>
      </c>
      <c r="C70" s="280" t="s">
        <v>128</v>
      </c>
      <c r="D70" s="122" t="s">
        <v>129</v>
      </c>
      <c r="E70" s="278">
        <v>8500</v>
      </c>
      <c r="F70" s="279">
        <v>4</v>
      </c>
    </row>
    <row r="71" spans="1:6">
      <c r="A71" s="693"/>
      <c r="B71" s="280" t="s">
        <v>120</v>
      </c>
      <c r="C71" s="281" t="s">
        <v>80</v>
      </c>
      <c r="D71" s="282" t="s">
        <v>192</v>
      </c>
      <c r="E71" s="257">
        <v>200</v>
      </c>
      <c r="F71" s="279">
        <v>10</v>
      </c>
    </row>
    <row r="72" spans="1:6">
      <c r="A72" s="697" t="s">
        <v>48</v>
      </c>
      <c r="B72" s="2" t="s">
        <v>162</v>
      </c>
      <c r="C72" s="280" t="s">
        <v>161</v>
      </c>
      <c r="D72" s="122" t="s">
        <v>125</v>
      </c>
      <c r="E72" s="278">
        <v>9</v>
      </c>
      <c r="F72" s="256">
        <v>3</v>
      </c>
    </row>
    <row r="73" spans="1:6">
      <c r="A73" s="682"/>
      <c r="B73" s="280" t="s">
        <v>156</v>
      </c>
      <c r="C73" s="280" t="s">
        <v>230</v>
      </c>
      <c r="D73" s="122" t="s">
        <v>192</v>
      </c>
      <c r="E73" s="278">
        <v>111</v>
      </c>
      <c r="F73" s="279">
        <v>4</v>
      </c>
    </row>
    <row r="74" spans="1:6">
      <c r="A74" s="682"/>
      <c r="B74" s="280" t="s">
        <v>163</v>
      </c>
      <c r="C74" s="280" t="s">
        <v>161</v>
      </c>
      <c r="D74" s="122" t="s">
        <v>125</v>
      </c>
      <c r="E74" s="278">
        <v>1</v>
      </c>
      <c r="F74" s="279">
        <v>3</v>
      </c>
    </row>
    <row r="75" spans="1:6">
      <c r="A75" s="682"/>
      <c r="B75" s="280" t="s">
        <v>158</v>
      </c>
      <c r="C75" s="280" t="s">
        <v>164</v>
      </c>
      <c r="D75" s="122" t="s">
        <v>197</v>
      </c>
      <c r="E75" s="278">
        <v>169</v>
      </c>
      <c r="F75" s="279">
        <v>4</v>
      </c>
    </row>
    <row r="76" spans="1:6">
      <c r="A76" s="690"/>
      <c r="B76" s="280" t="s">
        <v>151</v>
      </c>
      <c r="C76" s="280" t="s">
        <v>152</v>
      </c>
      <c r="D76" s="282" t="s">
        <v>197</v>
      </c>
      <c r="E76" s="257">
        <v>17</v>
      </c>
      <c r="F76" s="279">
        <v>4</v>
      </c>
    </row>
    <row r="77" spans="1:6">
      <c r="A77" s="668" t="s">
        <v>259</v>
      </c>
      <c r="B77" s="2" t="s">
        <v>57</v>
      </c>
      <c r="C77" s="2" t="s">
        <v>58</v>
      </c>
      <c r="D77" s="122" t="s">
        <v>31</v>
      </c>
      <c r="E77" s="278">
        <v>159</v>
      </c>
      <c r="F77" s="256">
        <v>4</v>
      </c>
    </row>
    <row r="78" spans="1:6">
      <c r="A78" s="669"/>
      <c r="B78" s="280" t="s">
        <v>308</v>
      </c>
      <c r="C78" s="280" t="s">
        <v>53</v>
      </c>
      <c r="D78" s="122" t="s">
        <v>192</v>
      </c>
      <c r="E78" s="278">
        <v>370</v>
      </c>
      <c r="F78" s="279">
        <v>13</v>
      </c>
    </row>
    <row r="79" spans="1:6">
      <c r="A79" s="669"/>
      <c r="B79" s="280" t="s">
        <v>120</v>
      </c>
      <c r="C79" s="280" t="s">
        <v>80</v>
      </c>
      <c r="D79" s="122" t="s">
        <v>192</v>
      </c>
      <c r="E79" s="278">
        <v>64</v>
      </c>
      <c r="F79" s="279">
        <v>13</v>
      </c>
    </row>
    <row r="80" spans="1:6">
      <c r="A80" s="669"/>
      <c r="B80" s="280" t="s">
        <v>120</v>
      </c>
      <c r="C80" s="280" t="s">
        <v>155</v>
      </c>
      <c r="D80" s="122" t="s">
        <v>192</v>
      </c>
      <c r="E80" s="278">
        <v>57</v>
      </c>
      <c r="F80" s="279">
        <v>13</v>
      </c>
    </row>
    <row r="81" spans="1:6">
      <c r="A81" s="670"/>
      <c r="B81" s="227" t="s">
        <v>234</v>
      </c>
      <c r="C81" s="227" t="s">
        <v>260</v>
      </c>
      <c r="D81" s="228" t="s">
        <v>125</v>
      </c>
      <c r="E81" s="259">
        <v>679</v>
      </c>
      <c r="F81" s="260">
        <v>4</v>
      </c>
    </row>
    <row r="82" spans="1:6">
      <c r="A82" s="694" t="s">
        <v>612</v>
      </c>
      <c r="B82" s="2" t="s">
        <v>82</v>
      </c>
      <c r="C82" s="2" t="s">
        <v>307</v>
      </c>
      <c r="D82" s="254" t="s">
        <v>192</v>
      </c>
      <c r="E82" s="255">
        <v>365</v>
      </c>
      <c r="F82" s="256">
        <v>5</v>
      </c>
    </row>
    <row r="83" spans="1:6">
      <c r="A83" s="695"/>
      <c r="B83" s="280" t="s">
        <v>82</v>
      </c>
      <c r="C83" s="280" t="s">
        <v>343</v>
      </c>
      <c r="D83" s="122" t="s">
        <v>261</v>
      </c>
      <c r="E83" s="278">
        <v>100</v>
      </c>
      <c r="F83" s="279">
        <v>4</v>
      </c>
    </row>
    <row r="84" spans="1:6">
      <c r="A84" s="695"/>
      <c r="B84" s="280" t="s">
        <v>252</v>
      </c>
      <c r="C84" s="280" t="s">
        <v>117</v>
      </c>
      <c r="D84" s="122" t="s">
        <v>261</v>
      </c>
      <c r="E84" s="278">
        <v>2150</v>
      </c>
      <c r="F84" s="279">
        <v>4</v>
      </c>
    </row>
    <row r="85" spans="1:6">
      <c r="A85" s="695"/>
      <c r="B85" s="280" t="s">
        <v>252</v>
      </c>
      <c r="C85" s="280" t="s">
        <v>117</v>
      </c>
      <c r="D85" s="122" t="s">
        <v>192</v>
      </c>
      <c r="E85" s="278">
        <v>300</v>
      </c>
      <c r="F85" s="279">
        <v>5</v>
      </c>
    </row>
    <row r="86" spans="1:6">
      <c r="A86" s="695"/>
      <c r="B86" s="280" t="s">
        <v>252</v>
      </c>
      <c r="C86" s="280" t="s">
        <v>262</v>
      </c>
      <c r="D86" s="122" t="s">
        <v>192</v>
      </c>
      <c r="E86" s="278">
        <v>120</v>
      </c>
      <c r="F86" s="279">
        <v>5</v>
      </c>
    </row>
    <row r="87" spans="1:6">
      <c r="A87" s="695"/>
      <c r="B87" s="280" t="s">
        <v>252</v>
      </c>
      <c r="C87" s="280" t="s">
        <v>89</v>
      </c>
      <c r="D87" s="122" t="s">
        <v>192</v>
      </c>
      <c r="E87" s="278">
        <v>60</v>
      </c>
      <c r="F87" s="279">
        <v>5</v>
      </c>
    </row>
    <row r="88" spans="1:6">
      <c r="A88" s="695"/>
      <c r="B88" s="280" t="s">
        <v>252</v>
      </c>
      <c r="C88" s="280" t="s">
        <v>89</v>
      </c>
      <c r="D88" s="122" t="s">
        <v>261</v>
      </c>
      <c r="E88" s="278">
        <v>170</v>
      </c>
      <c r="F88" s="279">
        <v>4</v>
      </c>
    </row>
    <row r="89" spans="1:6">
      <c r="A89" s="695"/>
      <c r="B89" s="280" t="s">
        <v>252</v>
      </c>
      <c r="C89" s="280" t="s">
        <v>262</v>
      </c>
      <c r="D89" s="122" t="s">
        <v>261</v>
      </c>
      <c r="E89" s="278">
        <v>1200</v>
      </c>
      <c r="F89" s="279">
        <v>4</v>
      </c>
    </row>
    <row r="90" spans="1:6">
      <c r="A90" s="696"/>
      <c r="B90" s="281" t="s">
        <v>252</v>
      </c>
      <c r="C90" s="281" t="s">
        <v>32</v>
      </c>
      <c r="D90" s="282" t="s">
        <v>261</v>
      </c>
      <c r="E90" s="257">
        <v>2043</v>
      </c>
      <c r="F90" s="258">
        <v>4</v>
      </c>
    </row>
    <row r="91" spans="1:6">
      <c r="A91" s="668" t="s">
        <v>393</v>
      </c>
      <c r="B91" s="2" t="s">
        <v>249</v>
      </c>
      <c r="C91" s="2" t="s">
        <v>249</v>
      </c>
      <c r="D91" s="254" t="s">
        <v>250</v>
      </c>
      <c r="E91" s="255">
        <v>199</v>
      </c>
      <c r="F91" s="256">
        <v>2</v>
      </c>
    </row>
    <row r="92" spans="1:6">
      <c r="A92" s="669"/>
      <c r="B92" s="280" t="s">
        <v>310</v>
      </c>
      <c r="C92" s="280" t="s">
        <v>310</v>
      </c>
      <c r="D92" s="122" t="s">
        <v>29</v>
      </c>
      <c r="E92" s="278">
        <v>667</v>
      </c>
      <c r="F92" s="279">
        <v>5</v>
      </c>
    </row>
    <row r="93" spans="1:6">
      <c r="A93" s="669"/>
      <c r="B93" s="280" t="s">
        <v>30</v>
      </c>
      <c r="C93" s="280" t="s">
        <v>221</v>
      </c>
      <c r="D93" s="122" t="s">
        <v>192</v>
      </c>
      <c r="E93" s="278">
        <v>102</v>
      </c>
      <c r="F93" s="279">
        <v>10</v>
      </c>
    </row>
    <row r="94" spans="1:6">
      <c r="A94" s="669"/>
      <c r="B94" s="280" t="s">
        <v>30</v>
      </c>
      <c r="C94" s="280" t="s">
        <v>16</v>
      </c>
      <c r="D94" s="122" t="s">
        <v>192</v>
      </c>
      <c r="E94" s="278">
        <v>144</v>
      </c>
      <c r="F94" s="279">
        <v>10</v>
      </c>
    </row>
    <row r="95" spans="1:6">
      <c r="A95" s="669"/>
      <c r="B95" s="280" t="s">
        <v>308</v>
      </c>
      <c r="C95" s="280" t="s">
        <v>193</v>
      </c>
      <c r="D95" s="122" t="s">
        <v>194</v>
      </c>
      <c r="E95" s="278">
        <v>255</v>
      </c>
      <c r="F95" s="279">
        <v>10</v>
      </c>
    </row>
    <row r="96" spans="1:6">
      <c r="A96" s="669"/>
      <c r="B96" s="280" t="s">
        <v>252</v>
      </c>
      <c r="C96" s="280" t="s">
        <v>527</v>
      </c>
      <c r="D96" s="122" t="s">
        <v>261</v>
      </c>
      <c r="E96" s="278">
        <v>496</v>
      </c>
      <c r="F96" s="279">
        <v>10</v>
      </c>
    </row>
    <row r="97" spans="1:6">
      <c r="A97" s="669"/>
      <c r="B97" s="280" t="s">
        <v>151</v>
      </c>
      <c r="C97" s="280" t="s">
        <v>309</v>
      </c>
      <c r="D97" s="122" t="s">
        <v>194</v>
      </c>
      <c r="E97" s="278">
        <v>671</v>
      </c>
      <c r="F97" s="279">
        <v>10</v>
      </c>
    </row>
    <row r="98" spans="1:6">
      <c r="A98" s="670"/>
      <c r="B98" s="281" t="s">
        <v>151</v>
      </c>
      <c r="C98" s="281" t="s">
        <v>152</v>
      </c>
      <c r="D98" s="282" t="s">
        <v>194</v>
      </c>
      <c r="E98" s="257">
        <v>80</v>
      </c>
      <c r="F98" s="258">
        <v>10</v>
      </c>
    </row>
    <row r="99" spans="1:6">
      <c r="A99" s="371" t="s">
        <v>165</v>
      </c>
      <c r="B99" s="371"/>
      <c r="C99" s="371"/>
      <c r="D99" s="371"/>
      <c r="E99" s="372"/>
      <c r="F99" s="373"/>
    </row>
    <row r="100" spans="1:6">
      <c r="A100" s="567" t="s">
        <v>239</v>
      </c>
      <c r="B100" s="567"/>
      <c r="C100" s="567"/>
      <c r="D100" s="567"/>
      <c r="E100" s="567"/>
      <c r="F100" s="567"/>
    </row>
  </sheetData>
  <mergeCells count="14">
    <mergeCell ref="A82:A90"/>
    <mergeCell ref="A91:A98"/>
    <mergeCell ref="A28:A41"/>
    <mergeCell ref="A42:A43"/>
    <mergeCell ref="A44:A53"/>
    <mergeCell ref="A60:A71"/>
    <mergeCell ref="A72:A76"/>
    <mergeCell ref="A77:A81"/>
    <mergeCell ref="A18:A27"/>
    <mergeCell ref="A3:F3"/>
    <mergeCell ref="A4:F4"/>
    <mergeCell ref="A6:A8"/>
    <mergeCell ref="A9:A10"/>
    <mergeCell ref="A11:A1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G48"/>
  <sheetViews>
    <sheetView showGridLines="0" tabSelected="1" topLeftCell="A15" zoomScaleNormal="100" zoomScalePageLayoutView="120" workbookViewId="0">
      <selection activeCell="A17" sqref="A17:A27"/>
    </sheetView>
  </sheetViews>
  <sheetFormatPr baseColWidth="10" defaultColWidth="13" defaultRowHeight="13.5"/>
  <cols>
    <col min="1" max="16384" width="13" style="7"/>
  </cols>
  <sheetData>
    <row r="1" spans="1:7" ht="15.75" customHeight="1">
      <c r="A1" s="374" t="s">
        <v>614</v>
      </c>
      <c r="B1" s="375"/>
      <c r="C1" s="375"/>
      <c r="D1" s="375"/>
      <c r="E1" s="375"/>
      <c r="F1" s="375"/>
      <c r="G1" s="375"/>
    </row>
    <row r="2" spans="1:7" ht="12" customHeight="1">
      <c r="A2" s="704" t="s">
        <v>615</v>
      </c>
      <c r="B2" s="704"/>
      <c r="C2" s="704"/>
      <c r="D2" s="704"/>
      <c r="E2" s="704"/>
      <c r="F2" s="704"/>
      <c r="G2" s="704"/>
    </row>
    <row r="3" spans="1:7" ht="3" customHeight="1">
      <c r="A3" s="580"/>
      <c r="B3" s="580"/>
      <c r="C3" s="580"/>
      <c r="D3" s="580"/>
      <c r="E3" s="580"/>
      <c r="F3" s="580"/>
      <c r="G3" s="580"/>
    </row>
    <row r="4" spans="1:7" ht="18" customHeight="1">
      <c r="A4" s="17" t="s">
        <v>171</v>
      </c>
      <c r="B4" s="23" t="s">
        <v>86</v>
      </c>
      <c r="C4" s="23" t="s">
        <v>187</v>
      </c>
      <c r="D4" s="23" t="s">
        <v>188</v>
      </c>
      <c r="E4" s="24" t="s">
        <v>33</v>
      </c>
      <c r="F4" s="23" t="s">
        <v>210</v>
      </c>
      <c r="G4" s="23" t="s">
        <v>211</v>
      </c>
    </row>
    <row r="5" spans="1:7" ht="12" customHeight="1">
      <c r="A5" s="701" t="s">
        <v>17</v>
      </c>
      <c r="B5" s="8" t="s">
        <v>109</v>
      </c>
      <c r="C5" s="8" t="s">
        <v>108</v>
      </c>
      <c r="D5" s="94" t="s">
        <v>159</v>
      </c>
      <c r="E5" s="27">
        <v>10</v>
      </c>
      <c r="F5" s="27">
        <v>0</v>
      </c>
      <c r="G5" s="20">
        <v>25</v>
      </c>
    </row>
    <row r="6" spans="1:7" ht="12" customHeight="1">
      <c r="A6" s="702"/>
      <c r="B6" s="10" t="s">
        <v>109</v>
      </c>
      <c r="C6" s="10" t="s">
        <v>87</v>
      </c>
      <c r="D6" s="95" t="s">
        <v>159</v>
      </c>
      <c r="E6" s="29">
        <v>15</v>
      </c>
      <c r="F6" s="29">
        <v>0</v>
      </c>
      <c r="G6" s="22">
        <v>25</v>
      </c>
    </row>
    <row r="7" spans="1:7" ht="12" customHeight="1">
      <c r="A7" s="702"/>
      <c r="B7" s="10" t="s">
        <v>109</v>
      </c>
      <c r="C7" s="10" t="s">
        <v>104</v>
      </c>
      <c r="D7" s="96" t="s">
        <v>159</v>
      </c>
      <c r="E7" s="29">
        <v>20</v>
      </c>
      <c r="F7" s="29">
        <v>0</v>
      </c>
      <c r="G7" s="22">
        <v>25</v>
      </c>
    </row>
    <row r="8" spans="1:7" ht="12" customHeight="1">
      <c r="A8" s="703"/>
      <c r="B8" s="9" t="s">
        <v>109</v>
      </c>
      <c r="C8" s="10" t="s">
        <v>107</v>
      </c>
      <c r="D8" s="96" t="s">
        <v>159</v>
      </c>
      <c r="E8" s="28">
        <v>15</v>
      </c>
      <c r="F8" s="29">
        <v>0</v>
      </c>
      <c r="G8" s="22">
        <v>25</v>
      </c>
    </row>
    <row r="9" spans="1:7" ht="12" customHeight="1">
      <c r="A9" s="701" t="s">
        <v>22</v>
      </c>
      <c r="B9" s="8" t="s">
        <v>157</v>
      </c>
      <c r="C9" s="8" t="s">
        <v>480</v>
      </c>
      <c r="D9" s="94" t="s">
        <v>159</v>
      </c>
      <c r="E9" s="27">
        <v>5</v>
      </c>
      <c r="F9" s="27">
        <v>5</v>
      </c>
      <c r="G9" s="20">
        <v>1500</v>
      </c>
    </row>
    <row r="10" spans="1:7" ht="12" customHeight="1">
      <c r="A10" s="702"/>
      <c r="B10" s="10" t="s">
        <v>109</v>
      </c>
      <c r="C10" s="10" t="s">
        <v>108</v>
      </c>
      <c r="D10" s="95" t="s">
        <v>159</v>
      </c>
      <c r="E10" s="29">
        <v>23</v>
      </c>
      <c r="F10" s="29">
        <v>21</v>
      </c>
      <c r="G10" s="22">
        <v>30</v>
      </c>
    </row>
    <row r="11" spans="1:7" ht="12" customHeight="1">
      <c r="A11" s="702"/>
      <c r="B11" s="10" t="s">
        <v>109</v>
      </c>
      <c r="C11" s="10" t="s">
        <v>87</v>
      </c>
      <c r="D11" s="95" t="s">
        <v>159</v>
      </c>
      <c r="E11" s="29">
        <v>16</v>
      </c>
      <c r="F11" s="29">
        <v>15</v>
      </c>
      <c r="G11" s="22">
        <v>30</v>
      </c>
    </row>
    <row r="12" spans="1:7" ht="12" customHeight="1">
      <c r="A12" s="703"/>
      <c r="B12" s="9" t="s">
        <v>109</v>
      </c>
      <c r="C12" s="9" t="s">
        <v>107</v>
      </c>
      <c r="D12" s="97" t="s">
        <v>159</v>
      </c>
      <c r="E12" s="28">
        <v>18</v>
      </c>
      <c r="F12" s="28">
        <v>21</v>
      </c>
      <c r="G12" s="21">
        <v>30</v>
      </c>
    </row>
    <row r="13" spans="1:7" ht="12" customHeight="1">
      <c r="A13" s="701" t="s">
        <v>18</v>
      </c>
      <c r="B13" s="10" t="s">
        <v>109</v>
      </c>
      <c r="C13" s="10" t="s">
        <v>21</v>
      </c>
      <c r="D13" s="96" t="s">
        <v>159</v>
      </c>
      <c r="E13" s="29">
        <v>30</v>
      </c>
      <c r="F13" s="29">
        <v>30</v>
      </c>
      <c r="G13" s="22">
        <v>25</v>
      </c>
    </row>
    <row r="14" spans="1:7" ht="12" customHeight="1">
      <c r="A14" s="702"/>
      <c r="B14" s="10" t="s">
        <v>109</v>
      </c>
      <c r="C14" s="10" t="s">
        <v>87</v>
      </c>
      <c r="D14" s="96" t="s">
        <v>159</v>
      </c>
      <c r="E14" s="29">
        <v>40</v>
      </c>
      <c r="F14" s="29">
        <v>50</v>
      </c>
      <c r="G14" s="22">
        <v>25</v>
      </c>
    </row>
    <row r="15" spans="1:7" ht="12" customHeight="1">
      <c r="A15" s="702"/>
      <c r="B15" s="10" t="s">
        <v>109</v>
      </c>
      <c r="C15" s="10" t="s">
        <v>107</v>
      </c>
      <c r="D15" s="96" t="s">
        <v>159</v>
      </c>
      <c r="E15" s="29">
        <v>120</v>
      </c>
      <c r="F15" s="29">
        <v>80</v>
      </c>
      <c r="G15" s="22">
        <v>25</v>
      </c>
    </row>
    <row r="16" spans="1:7" ht="12" customHeight="1">
      <c r="A16" s="703"/>
      <c r="B16" s="10" t="s">
        <v>263</v>
      </c>
      <c r="C16" s="9" t="s">
        <v>264</v>
      </c>
      <c r="D16" s="96" t="s">
        <v>159</v>
      </c>
      <c r="E16" s="29">
        <v>3</v>
      </c>
      <c r="F16" s="28">
        <v>0</v>
      </c>
      <c r="G16" s="21">
        <v>1500</v>
      </c>
    </row>
    <row r="17" spans="1:7" ht="12" customHeight="1">
      <c r="A17" s="701" t="s">
        <v>122</v>
      </c>
      <c r="B17" s="8" t="s">
        <v>157</v>
      </c>
      <c r="C17" s="8" t="s">
        <v>480</v>
      </c>
      <c r="D17" s="94" t="s">
        <v>481</v>
      </c>
      <c r="E17" s="27">
        <v>3</v>
      </c>
      <c r="F17" s="29">
        <v>0</v>
      </c>
      <c r="G17" s="424" t="s">
        <v>150</v>
      </c>
    </row>
    <row r="18" spans="1:7" ht="12" customHeight="1">
      <c r="A18" s="702"/>
      <c r="B18" s="10" t="s">
        <v>109</v>
      </c>
      <c r="C18" s="10" t="s">
        <v>108</v>
      </c>
      <c r="D18" s="96" t="s">
        <v>213</v>
      </c>
      <c r="E18" s="29">
        <v>33</v>
      </c>
      <c r="F18" s="29">
        <v>51</v>
      </c>
      <c r="G18" s="261" t="s">
        <v>20</v>
      </c>
    </row>
    <row r="19" spans="1:7" ht="12" customHeight="1">
      <c r="A19" s="702"/>
      <c r="B19" s="10" t="s">
        <v>109</v>
      </c>
      <c r="C19" s="10" t="s">
        <v>108</v>
      </c>
      <c r="D19" s="96" t="s">
        <v>213</v>
      </c>
      <c r="E19" s="29">
        <v>165</v>
      </c>
      <c r="F19" s="29">
        <v>17</v>
      </c>
      <c r="G19" s="261" t="s">
        <v>20</v>
      </c>
    </row>
    <row r="20" spans="1:7" ht="12" customHeight="1">
      <c r="A20" s="702"/>
      <c r="B20" s="10" t="s">
        <v>109</v>
      </c>
      <c r="C20" s="10" t="s">
        <v>87</v>
      </c>
      <c r="D20" s="96" t="s">
        <v>213</v>
      </c>
      <c r="E20" s="29">
        <v>27</v>
      </c>
      <c r="F20" s="29">
        <v>43</v>
      </c>
      <c r="G20" s="261" t="s">
        <v>20</v>
      </c>
    </row>
    <row r="21" spans="1:7" ht="12" customHeight="1">
      <c r="A21" s="702"/>
      <c r="B21" s="10" t="s">
        <v>109</v>
      </c>
      <c r="C21" s="10" t="s">
        <v>87</v>
      </c>
      <c r="D21" s="96" t="s">
        <v>213</v>
      </c>
      <c r="E21" s="29">
        <v>39</v>
      </c>
      <c r="F21" s="29">
        <v>31</v>
      </c>
      <c r="G21" s="261" t="s">
        <v>20</v>
      </c>
    </row>
    <row r="22" spans="1:7" ht="12" customHeight="1">
      <c r="A22" s="702"/>
      <c r="B22" s="10" t="s">
        <v>109</v>
      </c>
      <c r="C22" s="10" t="s">
        <v>265</v>
      </c>
      <c r="D22" s="96" t="s">
        <v>213</v>
      </c>
      <c r="E22" s="29">
        <v>31</v>
      </c>
      <c r="F22" s="29">
        <v>25</v>
      </c>
      <c r="G22" s="261" t="s">
        <v>20</v>
      </c>
    </row>
    <row r="23" spans="1:7" ht="12" customHeight="1">
      <c r="A23" s="702"/>
      <c r="B23" s="10" t="s">
        <v>109</v>
      </c>
      <c r="C23" s="10" t="s">
        <v>265</v>
      </c>
      <c r="D23" s="96" t="s">
        <v>213</v>
      </c>
      <c r="E23" s="29">
        <v>35</v>
      </c>
      <c r="F23" s="29">
        <v>39</v>
      </c>
      <c r="G23" s="261" t="s">
        <v>20</v>
      </c>
    </row>
    <row r="24" spans="1:7" ht="12" customHeight="1">
      <c r="A24" s="702"/>
      <c r="B24" s="10" t="s">
        <v>109</v>
      </c>
      <c r="C24" s="10" t="s">
        <v>266</v>
      </c>
      <c r="D24" s="96" t="s">
        <v>213</v>
      </c>
      <c r="E24" s="29">
        <v>6</v>
      </c>
      <c r="F24" s="29">
        <v>21</v>
      </c>
      <c r="G24" s="261" t="s">
        <v>20</v>
      </c>
    </row>
    <row r="25" spans="1:7" ht="12" customHeight="1">
      <c r="A25" s="702"/>
      <c r="B25" s="10" t="s">
        <v>109</v>
      </c>
      <c r="C25" s="10" t="s">
        <v>266</v>
      </c>
      <c r="D25" s="96" t="s">
        <v>213</v>
      </c>
      <c r="E25" s="29">
        <v>55</v>
      </c>
      <c r="F25" s="29">
        <v>32</v>
      </c>
      <c r="G25" s="261" t="s">
        <v>20</v>
      </c>
    </row>
    <row r="26" spans="1:7" ht="12" customHeight="1">
      <c r="A26" s="702"/>
      <c r="B26" s="10" t="s">
        <v>109</v>
      </c>
      <c r="C26" s="10" t="s">
        <v>107</v>
      </c>
      <c r="D26" s="96" t="s">
        <v>213</v>
      </c>
      <c r="E26" s="29">
        <v>23</v>
      </c>
      <c r="F26" s="29">
        <v>47</v>
      </c>
      <c r="G26" s="261" t="s">
        <v>20</v>
      </c>
    </row>
    <row r="27" spans="1:7" ht="12" customHeight="1">
      <c r="A27" s="703"/>
      <c r="B27" s="9" t="s">
        <v>109</v>
      </c>
      <c r="C27" s="9" t="s">
        <v>107</v>
      </c>
      <c r="D27" s="97" t="s">
        <v>213</v>
      </c>
      <c r="E27" s="28">
        <v>115</v>
      </c>
      <c r="F27" s="28">
        <v>23</v>
      </c>
      <c r="G27" s="261" t="s">
        <v>20</v>
      </c>
    </row>
    <row r="28" spans="1:7" ht="12" customHeight="1">
      <c r="A28" s="698" t="s">
        <v>103</v>
      </c>
      <c r="B28" s="8" t="s">
        <v>109</v>
      </c>
      <c r="C28" s="8" t="s">
        <v>108</v>
      </c>
      <c r="D28" s="94" t="s">
        <v>159</v>
      </c>
      <c r="E28" s="27">
        <v>8</v>
      </c>
      <c r="F28" s="27">
        <v>12</v>
      </c>
      <c r="G28" s="20">
        <v>25</v>
      </c>
    </row>
    <row r="29" spans="1:7" ht="12" customHeight="1">
      <c r="A29" s="699"/>
      <c r="B29" s="10" t="s">
        <v>109</v>
      </c>
      <c r="C29" s="10" t="s">
        <v>87</v>
      </c>
      <c r="D29" s="96" t="s">
        <v>159</v>
      </c>
      <c r="E29" s="29">
        <v>3</v>
      </c>
      <c r="F29" s="29">
        <v>8</v>
      </c>
      <c r="G29" s="22">
        <v>25</v>
      </c>
    </row>
    <row r="30" spans="1:7" ht="12" customHeight="1">
      <c r="A30" s="699"/>
      <c r="B30" s="10" t="s">
        <v>109</v>
      </c>
      <c r="C30" s="10" t="s">
        <v>107</v>
      </c>
      <c r="D30" s="96" t="s">
        <v>159</v>
      </c>
      <c r="E30" s="29">
        <v>71</v>
      </c>
      <c r="F30" s="29">
        <v>58</v>
      </c>
      <c r="G30" s="22">
        <v>25</v>
      </c>
    </row>
    <row r="31" spans="1:7" ht="12" customHeight="1">
      <c r="A31" s="700"/>
      <c r="B31" s="9" t="s">
        <v>88</v>
      </c>
      <c r="C31" s="10" t="s">
        <v>528</v>
      </c>
      <c r="D31" s="97" t="s">
        <v>159</v>
      </c>
      <c r="E31" s="29">
        <v>3</v>
      </c>
      <c r="F31" s="29">
        <v>0</v>
      </c>
      <c r="G31" s="22">
        <v>300</v>
      </c>
    </row>
    <row r="32" spans="1:7" ht="12" customHeight="1">
      <c r="A32" s="701" t="s">
        <v>25</v>
      </c>
      <c r="B32" s="262" t="s">
        <v>212</v>
      </c>
      <c r="C32" s="2" t="s">
        <v>108</v>
      </c>
      <c r="D32" s="263" t="s">
        <v>213</v>
      </c>
      <c r="E32" s="422">
        <v>15</v>
      </c>
      <c r="F32" s="422">
        <v>0</v>
      </c>
      <c r="G32" s="350">
        <v>35</v>
      </c>
    </row>
    <row r="33" spans="1:7" ht="12" customHeight="1">
      <c r="A33" s="702"/>
      <c r="B33" s="262" t="s">
        <v>212</v>
      </c>
      <c r="C33" s="262" t="s">
        <v>108</v>
      </c>
      <c r="D33" s="263" t="s">
        <v>213</v>
      </c>
      <c r="E33" s="264">
        <v>25</v>
      </c>
      <c r="F33" s="264">
        <v>0</v>
      </c>
      <c r="G33" s="265">
        <v>25</v>
      </c>
    </row>
    <row r="34" spans="1:7" ht="13.5" customHeight="1">
      <c r="A34" s="702"/>
      <c r="B34" s="262" t="s">
        <v>212</v>
      </c>
      <c r="C34" s="262" t="s">
        <v>87</v>
      </c>
      <c r="D34" s="263" t="s">
        <v>213</v>
      </c>
      <c r="E34" s="264">
        <v>42</v>
      </c>
      <c r="F34" s="264">
        <v>0</v>
      </c>
      <c r="G34" s="265">
        <v>25</v>
      </c>
    </row>
    <row r="35" spans="1:7" ht="12" customHeight="1">
      <c r="A35" s="702"/>
      <c r="B35" s="262" t="s">
        <v>212</v>
      </c>
      <c r="C35" s="262" t="s">
        <v>87</v>
      </c>
      <c r="D35" s="263" t="s">
        <v>213</v>
      </c>
      <c r="E35" s="264">
        <v>10</v>
      </c>
      <c r="F35" s="264">
        <v>0</v>
      </c>
      <c r="G35" s="265">
        <v>35</v>
      </c>
    </row>
    <row r="36" spans="1:7" ht="12" customHeight="1">
      <c r="A36" s="702"/>
      <c r="B36" s="262" t="s">
        <v>212</v>
      </c>
      <c r="C36" s="262" t="s">
        <v>107</v>
      </c>
      <c r="D36" s="263" t="s">
        <v>213</v>
      </c>
      <c r="E36" s="264">
        <v>20</v>
      </c>
      <c r="F36" s="264">
        <v>0</v>
      </c>
      <c r="G36" s="265">
        <v>35</v>
      </c>
    </row>
    <row r="37" spans="1:7" ht="12" customHeight="1">
      <c r="A37" s="702"/>
      <c r="B37" s="262" t="s">
        <v>212</v>
      </c>
      <c r="C37" s="262" t="s">
        <v>107</v>
      </c>
      <c r="D37" s="263" t="s">
        <v>213</v>
      </c>
      <c r="E37" s="264">
        <v>35</v>
      </c>
      <c r="F37" s="264">
        <v>0</v>
      </c>
      <c r="G37" s="265">
        <v>25</v>
      </c>
    </row>
    <row r="38" spans="1:7" ht="12" customHeight="1">
      <c r="A38" s="266" t="s">
        <v>322</v>
      </c>
      <c r="B38" s="25" t="s">
        <v>109</v>
      </c>
      <c r="C38" s="25" t="s">
        <v>104</v>
      </c>
      <c r="D38" s="98" t="s">
        <v>105</v>
      </c>
      <c r="E38" s="30">
        <v>150</v>
      </c>
      <c r="F38" s="30">
        <v>80</v>
      </c>
      <c r="G38" s="26">
        <v>35</v>
      </c>
    </row>
    <row r="39" spans="1:7">
      <c r="A39" s="702" t="s">
        <v>621</v>
      </c>
      <c r="B39" s="10" t="s">
        <v>88</v>
      </c>
      <c r="C39" s="10" t="s">
        <v>219</v>
      </c>
      <c r="D39" s="96" t="s">
        <v>181</v>
      </c>
      <c r="E39" s="29">
        <v>12</v>
      </c>
      <c r="F39" s="29">
        <v>15</v>
      </c>
      <c r="G39" s="22">
        <v>250</v>
      </c>
    </row>
    <row r="40" spans="1:7">
      <c r="A40" s="703"/>
      <c r="B40" s="9" t="s">
        <v>220</v>
      </c>
      <c r="C40" s="9" t="s">
        <v>104</v>
      </c>
      <c r="D40" s="96" t="s">
        <v>214</v>
      </c>
      <c r="E40" s="28">
        <v>15</v>
      </c>
      <c r="F40" s="29">
        <v>10</v>
      </c>
      <c r="G40" s="21">
        <v>35</v>
      </c>
    </row>
    <row r="41" spans="1:7" ht="9.9499999999999993" customHeight="1">
      <c r="A41" s="371" t="s">
        <v>165</v>
      </c>
      <c r="B41" s="370"/>
      <c r="C41" s="370"/>
      <c r="D41" s="423"/>
      <c r="E41" s="370"/>
      <c r="F41" s="423"/>
      <c r="G41" s="370"/>
    </row>
    <row r="42" spans="1:7" ht="9.9499999999999993" customHeight="1">
      <c r="A42" s="567" t="s">
        <v>239</v>
      </c>
    </row>
    <row r="45" spans="1:7" ht="13.5" customHeight="1">
      <c r="A45" s="705"/>
    </row>
    <row r="46" spans="1:7">
      <c r="A46" s="705"/>
    </row>
    <row r="47" spans="1:7">
      <c r="A47" s="705"/>
    </row>
    <row r="48" spans="1:7">
      <c r="A48" s="370"/>
    </row>
  </sheetData>
  <mergeCells count="8">
    <mergeCell ref="A28:A31"/>
    <mergeCell ref="A32:A37"/>
    <mergeCell ref="A39:A40"/>
    <mergeCell ref="A2:G2"/>
    <mergeCell ref="A5:A8"/>
    <mergeCell ref="A9:A12"/>
    <mergeCell ref="A13:A16"/>
    <mergeCell ref="A17:A27"/>
  </mergeCells>
  <phoneticPr fontId="19" type="noConversion"/>
  <pageMargins left="0" right="0" top="0" bottom="0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13"/>
  <sheetViews>
    <sheetView showGridLines="0" zoomScale="125" workbookViewId="0">
      <selection activeCell="B10" sqref="B10"/>
    </sheetView>
  </sheetViews>
  <sheetFormatPr baseColWidth="10" defaultRowHeight="12.75"/>
  <cols>
    <col min="1" max="1" width="6.7109375" customWidth="1"/>
    <col min="2" max="2" width="6.28515625" customWidth="1"/>
    <col min="3" max="14" width="5" customWidth="1"/>
  </cols>
  <sheetData>
    <row r="1" spans="1:15" ht="15" customHeight="1">
      <c r="A1" s="625" t="s">
        <v>548</v>
      </c>
      <c r="B1" s="626"/>
      <c r="C1" s="626"/>
      <c r="D1" s="626"/>
      <c r="E1" s="626"/>
      <c r="F1" s="626"/>
      <c r="G1" s="626"/>
      <c r="H1" s="626"/>
      <c r="I1" s="626"/>
      <c r="J1" s="626"/>
      <c r="K1" s="626"/>
      <c r="L1" s="626"/>
      <c r="M1" s="626"/>
      <c r="N1" s="626"/>
      <c r="O1" s="56"/>
    </row>
    <row r="2" spans="1:15" ht="13.5">
      <c r="A2" s="627" t="s">
        <v>315</v>
      </c>
      <c r="B2" s="627"/>
      <c r="C2" s="627"/>
      <c r="D2" s="627"/>
      <c r="E2" s="627"/>
      <c r="F2" s="627"/>
      <c r="G2" s="627"/>
      <c r="H2" s="627"/>
      <c r="I2" s="627"/>
      <c r="J2" s="627"/>
      <c r="K2" s="627"/>
      <c r="L2" s="627"/>
      <c r="M2" s="627"/>
      <c r="N2" s="627"/>
      <c r="O2" s="56"/>
    </row>
    <row r="3" spans="1:15" ht="3.7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8"/>
      <c r="O3" s="56"/>
    </row>
    <row r="4" spans="1:15" ht="17.100000000000001" customHeight="1">
      <c r="A4" s="17" t="s">
        <v>154</v>
      </c>
      <c r="B4" s="57" t="s">
        <v>314</v>
      </c>
      <c r="C4" s="57" t="s">
        <v>268</v>
      </c>
      <c r="D4" s="57" t="s">
        <v>269</v>
      </c>
      <c r="E4" s="57" t="s">
        <v>270</v>
      </c>
      <c r="F4" s="57" t="s">
        <v>271</v>
      </c>
      <c r="G4" s="57" t="s">
        <v>272</v>
      </c>
      <c r="H4" s="57" t="s">
        <v>97</v>
      </c>
      <c r="I4" s="57" t="s">
        <v>98</v>
      </c>
      <c r="J4" s="57" t="s">
        <v>99</v>
      </c>
      <c r="K4" s="57" t="s">
        <v>100</v>
      </c>
      <c r="L4" s="57" t="s">
        <v>101</v>
      </c>
      <c r="M4" s="57" t="s">
        <v>90</v>
      </c>
      <c r="N4" s="57" t="s">
        <v>91</v>
      </c>
      <c r="O4" s="56"/>
    </row>
    <row r="5" spans="1:15">
      <c r="A5" s="55">
        <v>2015</v>
      </c>
      <c r="B5" s="52">
        <f t="shared" ref="B5:B8" si="0">SUM(C5:N5)</f>
        <v>20275.95</v>
      </c>
      <c r="C5" s="54">
        <v>2289.25</v>
      </c>
      <c r="D5" s="54">
        <v>157.9</v>
      </c>
      <c r="E5" s="50">
        <v>0</v>
      </c>
      <c r="F5" s="50">
        <v>0</v>
      </c>
      <c r="G5" s="49">
        <v>193.25</v>
      </c>
      <c r="H5" s="49">
        <v>1030.05</v>
      </c>
      <c r="I5" s="49">
        <v>1228</v>
      </c>
      <c r="J5" s="49">
        <v>1910.2</v>
      </c>
      <c r="K5" s="49">
        <v>2626</v>
      </c>
      <c r="L5" s="49">
        <v>4184.05</v>
      </c>
      <c r="M5" s="49">
        <v>3914.75</v>
      </c>
      <c r="N5" s="49">
        <v>2742.5</v>
      </c>
    </row>
    <row r="6" spans="1:15">
      <c r="A6" s="53">
        <v>2016</v>
      </c>
      <c r="B6" s="52">
        <f t="shared" si="0"/>
        <v>28394.95</v>
      </c>
      <c r="C6" s="49">
        <v>3791</v>
      </c>
      <c r="D6" s="49">
        <v>2970</v>
      </c>
      <c r="E6" s="49">
        <v>1809.3</v>
      </c>
      <c r="F6" s="54">
        <v>1518</v>
      </c>
      <c r="G6" s="49">
        <v>2723.85</v>
      </c>
      <c r="H6" s="49">
        <v>2024</v>
      </c>
      <c r="I6" s="49">
        <v>2429</v>
      </c>
      <c r="J6" s="49">
        <v>4448</v>
      </c>
      <c r="K6" s="49">
        <v>3661.45</v>
      </c>
      <c r="L6" s="49">
        <v>1025</v>
      </c>
      <c r="M6" s="49">
        <v>1627.5</v>
      </c>
      <c r="N6" s="49">
        <v>367.85</v>
      </c>
    </row>
    <row r="7" spans="1:15">
      <c r="A7" s="53">
        <v>2017</v>
      </c>
      <c r="B7" s="52">
        <f t="shared" si="0"/>
        <v>22952.5</v>
      </c>
      <c r="C7" s="50">
        <v>0</v>
      </c>
      <c r="D7" s="49">
        <v>2410</v>
      </c>
      <c r="E7" s="49">
        <v>3630.8</v>
      </c>
      <c r="F7" s="54">
        <v>1009.2</v>
      </c>
      <c r="G7" s="49">
        <v>285</v>
      </c>
      <c r="H7" s="49">
        <v>1200</v>
      </c>
      <c r="I7" s="49">
        <v>2497.0500000000002</v>
      </c>
      <c r="J7" s="49">
        <v>400.25</v>
      </c>
      <c r="K7" s="49">
        <v>2518.9</v>
      </c>
      <c r="L7" s="49">
        <v>3977.1</v>
      </c>
      <c r="M7" s="49">
        <v>3454.4</v>
      </c>
      <c r="N7" s="49">
        <v>1569.8</v>
      </c>
    </row>
    <row r="8" spans="1:15">
      <c r="A8" s="53">
        <v>2018</v>
      </c>
      <c r="B8" s="52">
        <f t="shared" si="0"/>
        <v>25542.400000000001</v>
      </c>
      <c r="C8" s="49">
        <v>862.4</v>
      </c>
      <c r="D8" s="50">
        <v>0</v>
      </c>
      <c r="E8" s="49">
        <v>4100</v>
      </c>
      <c r="F8" s="51">
        <v>4350</v>
      </c>
      <c r="G8" s="49">
        <v>4505</v>
      </c>
      <c r="H8" s="49">
        <v>3200</v>
      </c>
      <c r="I8" s="49">
        <v>1613</v>
      </c>
      <c r="J8" s="49">
        <v>5800</v>
      </c>
      <c r="K8" s="50">
        <v>0</v>
      </c>
      <c r="L8" s="50">
        <v>0</v>
      </c>
      <c r="M8" s="49">
        <v>250</v>
      </c>
      <c r="N8" s="49">
        <v>862</v>
      </c>
    </row>
    <row r="9" spans="1:15">
      <c r="A9" s="53">
        <v>2019</v>
      </c>
      <c r="B9" s="52">
        <f>SUM(C9:N9)</f>
        <v>28787.5</v>
      </c>
      <c r="C9" s="50">
        <v>0</v>
      </c>
      <c r="D9" s="50">
        <v>100</v>
      </c>
      <c r="E9" s="49">
        <v>4065</v>
      </c>
      <c r="F9" s="51">
        <v>2110.85</v>
      </c>
      <c r="G9" s="49">
        <v>2963</v>
      </c>
      <c r="H9" s="49">
        <v>2501</v>
      </c>
      <c r="I9" s="49">
        <f>13615-11740</f>
        <v>1875</v>
      </c>
      <c r="J9" s="49">
        <v>2900</v>
      </c>
      <c r="K9" s="50">
        <v>2984.65</v>
      </c>
      <c r="L9" s="50">
        <v>2949</v>
      </c>
      <c r="M9" s="49">
        <v>4724</v>
      </c>
      <c r="N9" s="49">
        <v>1615</v>
      </c>
    </row>
    <row r="10" spans="1:15">
      <c r="A10" s="48">
        <v>2020</v>
      </c>
      <c r="B10" s="52">
        <f>SUM(C10:N10)</f>
        <v>975</v>
      </c>
      <c r="C10" s="46">
        <v>0</v>
      </c>
      <c r="D10" s="46">
        <v>975</v>
      </c>
      <c r="E10" s="45"/>
      <c r="F10" s="47"/>
      <c r="G10" s="45"/>
      <c r="H10" s="45"/>
      <c r="I10" s="45"/>
      <c r="J10" s="45"/>
      <c r="K10" s="46"/>
      <c r="L10" s="46"/>
      <c r="M10" s="45"/>
      <c r="N10" s="45"/>
    </row>
    <row r="11" spans="1:15" ht="9.75" customHeight="1">
      <c r="A11" s="44" t="s">
        <v>313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2"/>
    </row>
    <row r="12" spans="1:15" ht="8.1" customHeight="1">
      <c r="A12" s="628" t="s">
        <v>227</v>
      </c>
      <c r="B12" s="628"/>
      <c r="C12" s="628"/>
      <c r="D12" s="628"/>
      <c r="E12" s="628"/>
      <c r="F12" s="628"/>
      <c r="G12" s="628"/>
      <c r="H12" s="6"/>
      <c r="I12" s="6"/>
      <c r="J12" s="6"/>
      <c r="K12" s="6"/>
      <c r="L12" s="6"/>
      <c r="M12" s="6"/>
      <c r="N12" s="6"/>
    </row>
    <row r="13" spans="1:1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</sheetData>
  <mergeCells count="3">
    <mergeCell ref="A1:N1"/>
    <mergeCell ref="A2:N2"/>
    <mergeCell ref="A12:G12"/>
  </mergeCells>
  <phoneticPr fontId="19" type="noConversion"/>
  <pageMargins left="0.59" right="0.59" top="0.59" bottom="0.59" header="0.59" footer="0.59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169"/>
  <sheetViews>
    <sheetView showGridLines="0" topLeftCell="A64" workbookViewId="0">
      <selection activeCell="A95" sqref="A95"/>
    </sheetView>
  </sheetViews>
  <sheetFormatPr baseColWidth="10" defaultColWidth="10.85546875" defaultRowHeight="14.1" customHeight="1"/>
  <cols>
    <col min="1" max="1" width="20.7109375" style="290" customWidth="1"/>
    <col min="2" max="10" width="8.7109375" style="290" customWidth="1"/>
    <col min="11" max="16384" width="10.85546875" style="290"/>
  </cols>
  <sheetData>
    <row r="1" spans="1:10" s="289" customFormat="1" ht="12.95" customHeight="1">
      <c r="A1" s="64" t="s">
        <v>566</v>
      </c>
      <c r="B1" s="128"/>
      <c r="C1" s="128"/>
    </row>
    <row r="2" spans="1:10" s="128" customFormat="1" ht="11.1" customHeight="1">
      <c r="A2" s="63" t="s">
        <v>567</v>
      </c>
      <c r="D2" s="289"/>
      <c r="E2" s="289"/>
      <c r="F2" s="289"/>
      <c r="G2" s="289"/>
      <c r="H2" s="289"/>
      <c r="I2" s="289"/>
      <c r="J2" s="289"/>
    </row>
    <row r="3" spans="1:10" ht="11.1" customHeight="1">
      <c r="A3" s="63" t="s">
        <v>568</v>
      </c>
      <c r="B3" s="128"/>
      <c r="C3" s="128"/>
    </row>
    <row r="4" spans="1:10" s="291" customFormat="1" ht="2.1" customHeight="1">
      <c r="A4" s="290"/>
      <c r="B4" s="290"/>
      <c r="C4" s="290"/>
      <c r="D4" s="290"/>
      <c r="E4" s="290"/>
      <c r="F4" s="290"/>
      <c r="G4" s="290"/>
      <c r="H4" s="290"/>
      <c r="I4" s="290"/>
      <c r="J4" s="290"/>
    </row>
    <row r="5" spans="1:10" ht="15.95" customHeight="1">
      <c r="A5" s="629" t="s">
        <v>137</v>
      </c>
      <c r="B5" s="631" t="s">
        <v>138</v>
      </c>
      <c r="C5" s="632"/>
      <c r="D5" s="633"/>
      <c r="E5" s="631" t="s">
        <v>139</v>
      </c>
      <c r="F5" s="632"/>
      <c r="G5" s="633"/>
      <c r="H5" s="631" t="s">
        <v>140</v>
      </c>
      <c r="I5" s="632"/>
      <c r="J5" s="633"/>
    </row>
    <row r="6" spans="1:10" ht="15.95" customHeight="1">
      <c r="A6" s="630"/>
      <c r="B6" s="17">
        <v>2019</v>
      </c>
      <c r="C6" s="17">
        <v>2020</v>
      </c>
      <c r="D6" s="17" t="s">
        <v>141</v>
      </c>
      <c r="E6" s="17">
        <v>2019</v>
      </c>
      <c r="F6" s="17">
        <v>2020</v>
      </c>
      <c r="G6" s="17" t="s">
        <v>141</v>
      </c>
      <c r="H6" s="17">
        <v>2019</v>
      </c>
      <c r="I6" s="17">
        <v>2020</v>
      </c>
      <c r="J6" s="17" t="s">
        <v>141</v>
      </c>
    </row>
    <row r="7" spans="1:10" s="291" customFormat="1" ht="2.1" customHeight="1">
      <c r="A7" s="448"/>
      <c r="B7" s="449"/>
      <c r="C7" s="450"/>
      <c r="D7" s="450"/>
      <c r="E7" s="450"/>
      <c r="F7" s="450"/>
      <c r="G7" s="450"/>
      <c r="H7" s="450"/>
      <c r="I7" s="450"/>
      <c r="J7" s="450"/>
    </row>
    <row r="8" spans="1:10" s="293" customFormat="1" ht="11.1" customHeight="1">
      <c r="A8" s="451" t="s">
        <v>346</v>
      </c>
      <c r="B8" s="376">
        <f>AVERAGE(B9:B14)</f>
        <v>1713.3333333333333</v>
      </c>
      <c r="C8" s="376">
        <f>AVERAGE(C9:C14)</f>
        <v>1788</v>
      </c>
      <c r="D8" s="379">
        <f t="shared" ref="D8:D30" si="0">((C8/B8) -      1)*100</f>
        <v>4.3579766536965048</v>
      </c>
      <c r="E8" s="376">
        <f>AVERAGE(E9:E14)</f>
        <v>1705.8333333333333</v>
      </c>
      <c r="F8" s="376">
        <f>AVERAGE(F9:F14)</f>
        <v>1696.25</v>
      </c>
      <c r="G8" s="379">
        <f>((F8/E8 -      1)*100)</f>
        <v>-0.56179775280897903</v>
      </c>
      <c r="H8" s="452" t="s">
        <v>569</v>
      </c>
      <c r="I8" s="452">
        <f>AVERAGE(I9:I14)</f>
        <v>1653</v>
      </c>
      <c r="J8" s="379" t="s">
        <v>569</v>
      </c>
    </row>
    <row r="9" spans="1:10" s="294" customFormat="1" ht="11.1" customHeight="1">
      <c r="A9" s="453" t="s">
        <v>347</v>
      </c>
      <c r="B9" s="454">
        <v>1480</v>
      </c>
      <c r="C9" s="454">
        <v>1485</v>
      </c>
      <c r="D9" s="296">
        <f t="shared" si="0"/>
        <v>0.33783783783782884</v>
      </c>
      <c r="E9" s="454">
        <v>1705</v>
      </c>
      <c r="F9" s="454">
        <v>1465</v>
      </c>
      <c r="G9" s="296">
        <f>((F9 -      E9)/E9)*100</f>
        <v>-14.076246334310852</v>
      </c>
      <c r="H9" s="454" t="s">
        <v>570</v>
      </c>
      <c r="I9" s="454">
        <v>1653</v>
      </c>
      <c r="J9" s="296" t="s">
        <v>569</v>
      </c>
    </row>
    <row r="10" spans="1:10" s="294" customFormat="1" ht="11.1" customHeight="1">
      <c r="A10" s="453" t="s">
        <v>348</v>
      </c>
      <c r="B10" s="88">
        <v>1455</v>
      </c>
      <c r="C10" s="88">
        <v>1540</v>
      </c>
      <c r="D10" s="296">
        <f t="shared" si="0"/>
        <v>5.841924398625431</v>
      </c>
      <c r="E10" s="88">
        <v>1460</v>
      </c>
      <c r="F10" s="88">
        <v>1540</v>
      </c>
      <c r="G10" s="296">
        <f>((F10 -      E10)/E10)*100</f>
        <v>5.4794520547945202</v>
      </c>
      <c r="H10" s="88" t="s">
        <v>570</v>
      </c>
      <c r="I10" s="88" t="s">
        <v>570</v>
      </c>
      <c r="J10" s="296" t="s">
        <v>569</v>
      </c>
    </row>
    <row r="11" spans="1:10" s="294" customFormat="1" ht="11.1" customHeight="1">
      <c r="A11" s="453" t="s">
        <v>349</v>
      </c>
      <c r="B11" s="454">
        <v>2250</v>
      </c>
      <c r="C11" s="454">
        <v>2067</v>
      </c>
      <c r="D11" s="296">
        <f t="shared" si="0"/>
        <v>-8.1333333333333364</v>
      </c>
      <c r="E11" s="454">
        <v>2050</v>
      </c>
      <c r="F11" s="454">
        <v>2000</v>
      </c>
      <c r="G11" s="296">
        <f>((F11 -      E11)/E11)*100</f>
        <v>-2.4390243902439024</v>
      </c>
      <c r="H11" s="454" t="s">
        <v>570</v>
      </c>
      <c r="I11" s="454" t="s">
        <v>570</v>
      </c>
      <c r="J11" s="296" t="s">
        <v>569</v>
      </c>
    </row>
    <row r="12" spans="1:10" s="294" customFormat="1" ht="11.1" customHeight="1">
      <c r="A12" s="453" t="s">
        <v>350</v>
      </c>
      <c r="B12" s="88">
        <v>1820</v>
      </c>
      <c r="C12" s="454" t="s">
        <v>570</v>
      </c>
      <c r="D12" s="296" t="s">
        <v>569</v>
      </c>
      <c r="E12" s="88">
        <v>1780</v>
      </c>
      <c r="F12" s="454" t="s">
        <v>570</v>
      </c>
      <c r="G12" s="296" t="s">
        <v>569</v>
      </c>
      <c r="H12" s="88" t="s">
        <v>570</v>
      </c>
      <c r="I12" s="88" t="s">
        <v>570</v>
      </c>
      <c r="J12" s="296" t="s">
        <v>569</v>
      </c>
    </row>
    <row r="13" spans="1:10" s="294" customFormat="1" ht="11.1" customHeight="1">
      <c r="A13" s="453" t="s">
        <v>351</v>
      </c>
      <c r="B13" s="454">
        <v>1455</v>
      </c>
      <c r="C13" s="454" t="s">
        <v>570</v>
      </c>
      <c r="D13" s="296" t="s">
        <v>569</v>
      </c>
      <c r="E13" s="454">
        <v>1460</v>
      </c>
      <c r="F13" s="454" t="s">
        <v>570</v>
      </c>
      <c r="G13" s="296" t="s">
        <v>569</v>
      </c>
      <c r="H13" s="454" t="s">
        <v>570</v>
      </c>
      <c r="I13" s="454" t="s">
        <v>570</v>
      </c>
      <c r="J13" s="296" t="s">
        <v>569</v>
      </c>
    </row>
    <row r="14" spans="1:10" s="294" customFormat="1" ht="11.1" customHeight="1">
      <c r="A14" s="453" t="s">
        <v>327</v>
      </c>
      <c r="B14" s="454">
        <v>1820</v>
      </c>
      <c r="C14" s="454">
        <v>2060</v>
      </c>
      <c r="D14" s="296">
        <f t="shared" si="0"/>
        <v>13.186813186813184</v>
      </c>
      <c r="E14" s="454">
        <v>1780</v>
      </c>
      <c r="F14" s="454">
        <v>1780</v>
      </c>
      <c r="G14" s="296">
        <f t="shared" ref="G14:G30" si="1">((F14/E14) -      1)*100</f>
        <v>0</v>
      </c>
      <c r="H14" s="454" t="s">
        <v>570</v>
      </c>
      <c r="I14" s="454" t="s">
        <v>570</v>
      </c>
      <c r="J14" s="296" t="s">
        <v>569</v>
      </c>
    </row>
    <row r="15" spans="1:10" s="294" customFormat="1" ht="11.1" customHeight="1">
      <c r="A15" s="451" t="s">
        <v>353</v>
      </c>
      <c r="B15" s="376">
        <f>AVERAGE(B16:B22)</f>
        <v>1323.7380952380952</v>
      </c>
      <c r="C15" s="376">
        <f>AVERAGE(C16:C22)</f>
        <v>1300.2857142857142</v>
      </c>
      <c r="D15" s="379">
        <f t="shared" si="0"/>
        <v>-1.7716783279673409</v>
      </c>
      <c r="E15" s="376">
        <f>AVERAGE(E16:E22)</f>
        <v>1347.0238095238096</v>
      </c>
      <c r="F15" s="376">
        <f>AVERAGE(F16:F22)</f>
        <v>1313.2857142857142</v>
      </c>
      <c r="G15" s="379">
        <f t="shared" si="1"/>
        <v>-2.5046398585948038</v>
      </c>
      <c r="H15" s="376">
        <f>AVERAGE(H16:H22)</f>
        <v>960.55555555555554</v>
      </c>
      <c r="I15" s="376">
        <f>AVERAGE(I16:I22)</f>
        <v>814.5</v>
      </c>
      <c r="J15" s="379">
        <f t="shared" ref="J15:J20" si="2">((I15/H15) -      1)*100</f>
        <v>-15.205320994794679</v>
      </c>
    </row>
    <row r="16" spans="1:10" s="295" customFormat="1" ht="11.1" customHeight="1">
      <c r="A16" s="453" t="s">
        <v>83</v>
      </c>
      <c r="B16" s="454">
        <v>1406.6666666666665</v>
      </c>
      <c r="C16" s="454">
        <v>1247</v>
      </c>
      <c r="D16" s="296">
        <f t="shared" si="0"/>
        <v>-11.350710900473926</v>
      </c>
      <c r="E16" s="454">
        <v>1293.3333333333335</v>
      </c>
      <c r="F16" s="454">
        <v>1267</v>
      </c>
      <c r="G16" s="296">
        <f t="shared" si="1"/>
        <v>-2.0360824742268191</v>
      </c>
      <c r="H16" s="454">
        <v>886.66666666666674</v>
      </c>
      <c r="I16" s="454">
        <v>840</v>
      </c>
      <c r="J16" s="296">
        <f t="shared" si="2"/>
        <v>-5.2631578947368478</v>
      </c>
    </row>
    <row r="17" spans="1:10" s="295" customFormat="1" ht="11.1" customHeight="1">
      <c r="A17" s="453" t="s">
        <v>354</v>
      </c>
      <c r="B17" s="88">
        <v>1077.5</v>
      </c>
      <c r="C17" s="88">
        <v>1320</v>
      </c>
      <c r="D17" s="296">
        <f t="shared" si="0"/>
        <v>22.505800464037119</v>
      </c>
      <c r="E17" s="88">
        <v>1320</v>
      </c>
      <c r="F17" s="88">
        <v>1320</v>
      </c>
      <c r="G17" s="296">
        <f t="shared" si="1"/>
        <v>0</v>
      </c>
      <c r="H17" s="88">
        <v>805</v>
      </c>
      <c r="I17" s="88">
        <v>805</v>
      </c>
      <c r="J17" s="296">
        <f t="shared" si="2"/>
        <v>0</v>
      </c>
    </row>
    <row r="18" spans="1:10" s="294" customFormat="1" ht="11.1" customHeight="1">
      <c r="A18" s="453" t="s">
        <v>355</v>
      </c>
      <c r="B18" s="454">
        <v>1558.6666666666667</v>
      </c>
      <c r="C18" s="454">
        <v>1303</v>
      </c>
      <c r="D18" s="296">
        <f t="shared" si="0"/>
        <v>-16.402908468776733</v>
      </c>
      <c r="E18" s="454">
        <v>1683.3333333333335</v>
      </c>
      <c r="F18" s="454">
        <v>1313</v>
      </c>
      <c r="G18" s="296">
        <f t="shared" si="1"/>
        <v>-22.000000000000007</v>
      </c>
      <c r="H18" s="454">
        <v>1433.3333333333335</v>
      </c>
      <c r="I18" s="454">
        <v>892</v>
      </c>
      <c r="J18" s="296">
        <f t="shared" si="2"/>
        <v>-37.767441860465127</v>
      </c>
    </row>
    <row r="19" spans="1:10" s="294" customFormat="1" ht="11.1" customHeight="1">
      <c r="A19" s="453" t="s">
        <v>356</v>
      </c>
      <c r="B19" s="88">
        <v>1355</v>
      </c>
      <c r="C19" s="88">
        <v>1355</v>
      </c>
      <c r="D19" s="296">
        <f t="shared" si="0"/>
        <v>0</v>
      </c>
      <c r="E19" s="88">
        <v>1255</v>
      </c>
      <c r="F19" s="88">
        <v>1255</v>
      </c>
      <c r="G19" s="296">
        <f t="shared" si="1"/>
        <v>0</v>
      </c>
      <c r="H19" s="88">
        <v>775</v>
      </c>
      <c r="I19" s="88">
        <v>775</v>
      </c>
      <c r="J19" s="296">
        <f t="shared" si="2"/>
        <v>0</v>
      </c>
    </row>
    <row r="20" spans="1:10" s="294" customFormat="1" ht="11.1" customHeight="1">
      <c r="A20" s="453" t="s">
        <v>357</v>
      </c>
      <c r="B20" s="454">
        <v>1388.333333333333</v>
      </c>
      <c r="C20" s="454">
        <v>1377</v>
      </c>
      <c r="D20" s="296">
        <f t="shared" si="0"/>
        <v>-0.81632653061222138</v>
      </c>
      <c r="E20" s="454">
        <v>1357.5</v>
      </c>
      <c r="F20" s="454">
        <v>1498</v>
      </c>
      <c r="G20" s="296">
        <f t="shared" si="1"/>
        <v>10.349907918968682</v>
      </c>
      <c r="H20" s="454">
        <v>1110</v>
      </c>
      <c r="I20" s="454">
        <v>815</v>
      </c>
      <c r="J20" s="296">
        <f t="shared" si="2"/>
        <v>-26.576576576576571</v>
      </c>
    </row>
    <row r="21" spans="1:10" s="294" customFormat="1" ht="11.1" customHeight="1">
      <c r="A21" s="453" t="s">
        <v>358</v>
      </c>
      <c r="B21" s="88">
        <v>1320</v>
      </c>
      <c r="C21" s="88">
        <v>1320</v>
      </c>
      <c r="D21" s="296">
        <f t="shared" si="0"/>
        <v>0</v>
      </c>
      <c r="E21" s="88">
        <v>1340</v>
      </c>
      <c r="F21" s="88">
        <v>1340</v>
      </c>
      <c r="G21" s="296">
        <f t="shared" si="1"/>
        <v>0</v>
      </c>
      <c r="H21" s="88" t="s">
        <v>570</v>
      </c>
      <c r="I21" s="88" t="s">
        <v>570</v>
      </c>
      <c r="J21" s="296" t="s">
        <v>569</v>
      </c>
    </row>
    <row r="22" spans="1:10" s="295" customFormat="1" ht="11.1" customHeight="1">
      <c r="A22" s="453" t="s">
        <v>359</v>
      </c>
      <c r="B22" s="454">
        <v>1160</v>
      </c>
      <c r="C22" s="454">
        <v>1180</v>
      </c>
      <c r="D22" s="296">
        <f t="shared" si="0"/>
        <v>1.7241379310344751</v>
      </c>
      <c r="E22" s="454">
        <v>1180</v>
      </c>
      <c r="F22" s="454">
        <v>1200</v>
      </c>
      <c r="G22" s="296">
        <f t="shared" si="1"/>
        <v>1.6949152542372836</v>
      </c>
      <c r="H22" s="454">
        <v>753.33333333333326</v>
      </c>
      <c r="I22" s="454">
        <v>760</v>
      </c>
      <c r="J22" s="296">
        <f>((I22/H22) -      1)*100</f>
        <v>0.88495575221239076</v>
      </c>
    </row>
    <row r="23" spans="1:10" s="294" customFormat="1" ht="11.1" customHeight="1">
      <c r="A23" s="451" t="s">
        <v>360</v>
      </c>
      <c r="B23" s="376">
        <f>AVERAGE(B24:B31)</f>
        <v>1646.2249999999999</v>
      </c>
      <c r="C23" s="376">
        <f>AVERAGE(C24:C31)</f>
        <v>1737.625</v>
      </c>
      <c r="D23" s="379">
        <f t="shared" si="0"/>
        <v>5.5520964631201819</v>
      </c>
      <c r="E23" s="376">
        <f>AVERAGE(E24:E31)</f>
        <v>1581.85</v>
      </c>
      <c r="F23" s="376">
        <f>AVERAGE(F24:F31)</f>
        <v>1830.7142857142858</v>
      </c>
      <c r="G23" s="379">
        <f t="shared" si="1"/>
        <v>15.732483213597103</v>
      </c>
      <c r="H23" s="455">
        <f>AVERAGE(H24:H30)</f>
        <v>1100</v>
      </c>
      <c r="I23" s="376">
        <f>AVERAGE(I24:I30)</f>
        <v>1495</v>
      </c>
      <c r="J23" s="379">
        <f t="shared" ref="J23" si="3">((I23/H23) -      1)*100</f>
        <v>35.909090909090914</v>
      </c>
    </row>
    <row r="24" spans="1:10" s="295" customFormat="1" ht="11.1" customHeight="1">
      <c r="A24" s="453" t="s">
        <v>361</v>
      </c>
      <c r="B24" s="88">
        <v>1466.6</v>
      </c>
      <c r="C24" s="88">
        <v>1365</v>
      </c>
      <c r="D24" s="296">
        <f t="shared" si="0"/>
        <v>-6.9275876176189799</v>
      </c>
      <c r="E24" s="88">
        <v>1346.6</v>
      </c>
      <c r="F24" s="88">
        <v>1367</v>
      </c>
      <c r="G24" s="296">
        <f t="shared" si="1"/>
        <v>1.5149264815089936</v>
      </c>
      <c r="H24" s="454" t="s">
        <v>570</v>
      </c>
      <c r="I24" s="88">
        <v>1250</v>
      </c>
      <c r="J24" s="296" t="s">
        <v>569</v>
      </c>
    </row>
    <row r="25" spans="1:10" s="294" customFormat="1" ht="11.1" customHeight="1">
      <c r="A25" s="453" t="s">
        <v>362</v>
      </c>
      <c r="B25" s="88">
        <v>1860</v>
      </c>
      <c r="C25" s="88">
        <v>1433</v>
      </c>
      <c r="D25" s="296">
        <f t="shared" si="0"/>
        <v>-22.956989247311832</v>
      </c>
      <c r="E25" s="88">
        <v>1340</v>
      </c>
      <c r="F25" s="88" t="s">
        <v>570</v>
      </c>
      <c r="G25" s="296" t="s">
        <v>569</v>
      </c>
      <c r="H25" s="454">
        <v>1100</v>
      </c>
      <c r="I25" s="88" t="s">
        <v>570</v>
      </c>
      <c r="J25" s="296" t="s">
        <v>569</v>
      </c>
    </row>
    <row r="26" spans="1:10" ht="11.1" customHeight="1">
      <c r="A26" s="453" t="s">
        <v>363</v>
      </c>
      <c r="B26" s="88" t="s">
        <v>570</v>
      </c>
      <c r="C26" s="88">
        <v>1450</v>
      </c>
      <c r="D26" s="296" t="s">
        <v>569</v>
      </c>
      <c r="E26" s="88" t="s">
        <v>570</v>
      </c>
      <c r="F26" s="88">
        <v>1485</v>
      </c>
      <c r="G26" s="296" t="s">
        <v>569</v>
      </c>
      <c r="H26" s="454" t="s">
        <v>570</v>
      </c>
      <c r="I26" s="88" t="s">
        <v>570</v>
      </c>
      <c r="J26" s="296" t="s">
        <v>569</v>
      </c>
    </row>
    <row r="27" spans="1:10" s="294" customFormat="1" ht="11.1" customHeight="1">
      <c r="A27" s="453" t="s">
        <v>364</v>
      </c>
      <c r="B27" s="88">
        <v>1618.2999999999997</v>
      </c>
      <c r="C27" s="88">
        <v>1683</v>
      </c>
      <c r="D27" s="296">
        <f t="shared" si="0"/>
        <v>3.9980226163258026</v>
      </c>
      <c r="E27" s="88">
        <v>1900.7999999999997</v>
      </c>
      <c r="F27" s="88">
        <v>1493</v>
      </c>
      <c r="G27" s="296">
        <f t="shared" si="1"/>
        <v>-21.454124579124567</v>
      </c>
      <c r="H27" s="454" t="s">
        <v>570</v>
      </c>
      <c r="I27" s="88">
        <v>1740</v>
      </c>
      <c r="J27" s="296" t="s">
        <v>569</v>
      </c>
    </row>
    <row r="28" spans="1:10" s="294" customFormat="1" ht="11.1" customHeight="1">
      <c r="A28" s="453" t="s">
        <v>365</v>
      </c>
      <c r="B28" s="297" t="s">
        <v>570</v>
      </c>
      <c r="C28" s="88">
        <v>1900</v>
      </c>
      <c r="D28" s="296" t="s">
        <v>569</v>
      </c>
      <c r="E28" s="88" t="s">
        <v>570</v>
      </c>
      <c r="F28" s="88">
        <v>1900</v>
      </c>
      <c r="G28" s="296" t="s">
        <v>569</v>
      </c>
      <c r="H28" s="454" t="s">
        <v>570</v>
      </c>
      <c r="I28" s="88" t="s">
        <v>570</v>
      </c>
      <c r="J28" s="296" t="s">
        <v>569</v>
      </c>
    </row>
    <row r="29" spans="1:10" s="295" customFormat="1" ht="11.1" customHeight="1">
      <c r="A29" s="453" t="s">
        <v>366</v>
      </c>
      <c r="B29" s="297" t="s">
        <v>570</v>
      </c>
      <c r="C29" s="297">
        <v>2620</v>
      </c>
      <c r="D29" s="296" t="s">
        <v>569</v>
      </c>
      <c r="E29" s="297" t="s">
        <v>570</v>
      </c>
      <c r="F29" s="297">
        <v>3020</v>
      </c>
      <c r="G29" s="296" t="s">
        <v>569</v>
      </c>
      <c r="H29" s="454" t="s">
        <v>570</v>
      </c>
      <c r="I29" s="297" t="s">
        <v>570</v>
      </c>
      <c r="J29" s="296" t="s">
        <v>569</v>
      </c>
    </row>
    <row r="30" spans="1:10" s="294" customFormat="1" ht="11.1" customHeight="1">
      <c r="A30" s="453" t="s">
        <v>461</v>
      </c>
      <c r="B30" s="297">
        <v>1640</v>
      </c>
      <c r="C30" s="297">
        <v>1450</v>
      </c>
      <c r="D30" s="296">
        <f t="shared" si="0"/>
        <v>-11.585365853658535</v>
      </c>
      <c r="E30" s="297">
        <v>1740</v>
      </c>
      <c r="F30" s="297">
        <v>1450</v>
      </c>
      <c r="G30" s="296">
        <f t="shared" si="1"/>
        <v>-16.666666666666664</v>
      </c>
      <c r="H30" s="454" t="s">
        <v>570</v>
      </c>
      <c r="I30" s="297" t="s">
        <v>570</v>
      </c>
      <c r="J30" s="296" t="s">
        <v>569</v>
      </c>
    </row>
    <row r="31" spans="1:10" s="295" customFormat="1" ht="11.1" customHeight="1">
      <c r="A31" s="453" t="s">
        <v>368</v>
      </c>
      <c r="B31" s="297" t="s">
        <v>570</v>
      </c>
      <c r="C31" s="297">
        <v>2000</v>
      </c>
      <c r="D31" s="296" t="s">
        <v>569</v>
      </c>
      <c r="E31" s="297" t="s">
        <v>570</v>
      </c>
      <c r="F31" s="297">
        <v>2100</v>
      </c>
      <c r="G31" s="296" t="s">
        <v>569</v>
      </c>
      <c r="H31" s="454" t="s">
        <v>570</v>
      </c>
      <c r="I31" s="297" t="s">
        <v>570</v>
      </c>
      <c r="J31" s="296" t="s">
        <v>569</v>
      </c>
    </row>
    <row r="32" spans="1:10" s="294" customFormat="1" ht="11.1" customHeight="1">
      <c r="A32" s="451" t="s">
        <v>417</v>
      </c>
      <c r="B32" s="376">
        <f>AVERAGE(B33:B40)</f>
        <v>1572.8095238095236</v>
      </c>
      <c r="C32" s="376">
        <f>AVERAGE(C33:C40)</f>
        <v>1627.125</v>
      </c>
      <c r="D32" s="379">
        <f t="shared" ref="D32:D38" si="4">((C32/B32) -      1)*100</f>
        <v>3.4534045838505723</v>
      </c>
      <c r="E32" s="376">
        <f>AVERAGE(E33:E40)</f>
        <v>1705</v>
      </c>
      <c r="F32" s="376">
        <f>AVERAGE(F33:F40)</f>
        <v>1699.1428571428571</v>
      </c>
      <c r="G32" s="379">
        <f t="shared" ref="G32:G37" si="5">((F32/E32) -      1)*100</f>
        <v>-0.34352744030163862</v>
      </c>
      <c r="H32" s="376">
        <f>AVERAGE(H33:H40)</f>
        <v>1360.5555555555554</v>
      </c>
      <c r="I32" s="376">
        <f>AVERAGE(I33:I40)</f>
        <v>1315.8</v>
      </c>
      <c r="J32" s="379">
        <f>((I32/H32) -      1)*100</f>
        <v>-3.2895059207839861</v>
      </c>
    </row>
    <row r="33" spans="1:10" s="295" customFormat="1" ht="11.1" customHeight="1">
      <c r="A33" s="453" t="s">
        <v>61</v>
      </c>
      <c r="B33" s="297">
        <v>1440</v>
      </c>
      <c r="C33" s="297">
        <v>1470</v>
      </c>
      <c r="D33" s="296">
        <f t="shared" si="4"/>
        <v>2.0833333333333259</v>
      </c>
      <c r="E33" s="297">
        <v>1426.6666666666665</v>
      </c>
      <c r="F33" s="297">
        <v>1427</v>
      </c>
      <c r="G33" s="296">
        <f t="shared" si="5"/>
        <v>2.3364485981325345E-2</v>
      </c>
      <c r="H33" s="297">
        <v>1400</v>
      </c>
      <c r="I33" s="297">
        <v>1400</v>
      </c>
      <c r="J33" s="296">
        <f>((I33/H33) -      1)*100</f>
        <v>0</v>
      </c>
    </row>
    <row r="34" spans="1:10" s="295" customFormat="1" ht="11.1" customHeight="1">
      <c r="A34" s="453" t="s">
        <v>62</v>
      </c>
      <c r="B34" s="297">
        <v>1580</v>
      </c>
      <c r="C34" s="297">
        <v>1615</v>
      </c>
      <c r="D34" s="296">
        <f t="shared" si="4"/>
        <v>2.2151898734177111</v>
      </c>
      <c r="E34" s="297">
        <v>1960</v>
      </c>
      <c r="F34" s="297">
        <v>1960</v>
      </c>
      <c r="G34" s="296">
        <f t="shared" si="5"/>
        <v>0</v>
      </c>
      <c r="H34" s="297" t="s">
        <v>570</v>
      </c>
      <c r="I34" s="297" t="s">
        <v>570</v>
      </c>
      <c r="J34" s="296" t="s">
        <v>569</v>
      </c>
    </row>
    <row r="35" spans="1:10" s="294" customFormat="1" ht="11.1" customHeight="1">
      <c r="A35" s="453" t="s">
        <v>110</v>
      </c>
      <c r="B35" s="297">
        <v>1353</v>
      </c>
      <c r="C35" s="297">
        <v>1467</v>
      </c>
      <c r="D35" s="296">
        <f t="shared" si="4"/>
        <v>8.4257206208425686</v>
      </c>
      <c r="E35" s="297">
        <v>1373.3333333333335</v>
      </c>
      <c r="F35" s="297">
        <v>1427</v>
      </c>
      <c r="G35" s="296">
        <f t="shared" si="5"/>
        <v>3.9077669902912504</v>
      </c>
      <c r="H35" s="297">
        <v>1300</v>
      </c>
      <c r="I35" s="297">
        <v>1293</v>
      </c>
      <c r="J35" s="296">
        <f>((I35/H35) -      1)*100</f>
        <v>-0.53846153846154321</v>
      </c>
    </row>
    <row r="36" spans="1:10" ht="11.1" customHeight="1">
      <c r="A36" s="453" t="s">
        <v>63</v>
      </c>
      <c r="B36" s="297">
        <v>2000</v>
      </c>
      <c r="C36" s="297">
        <v>2000</v>
      </c>
      <c r="D36" s="296">
        <f t="shared" si="4"/>
        <v>0</v>
      </c>
      <c r="E36" s="297">
        <v>2100</v>
      </c>
      <c r="F36" s="297">
        <v>2100</v>
      </c>
      <c r="G36" s="296">
        <f t="shared" si="5"/>
        <v>0</v>
      </c>
      <c r="H36" s="297" t="s">
        <v>570</v>
      </c>
      <c r="I36" s="297" t="s">
        <v>570</v>
      </c>
      <c r="J36" s="296" t="s">
        <v>569</v>
      </c>
    </row>
    <row r="37" spans="1:10" ht="11.1" customHeight="1">
      <c r="A37" s="453" t="s">
        <v>64</v>
      </c>
      <c r="B37" s="297">
        <v>1586.6666666666665</v>
      </c>
      <c r="C37" s="297">
        <v>1620</v>
      </c>
      <c r="D37" s="296">
        <f t="shared" si="4"/>
        <v>2.1008403361344685</v>
      </c>
      <c r="E37" s="297">
        <v>1620</v>
      </c>
      <c r="F37" s="297">
        <v>1620</v>
      </c>
      <c r="G37" s="296">
        <f t="shared" si="5"/>
        <v>0</v>
      </c>
      <c r="H37" s="297">
        <v>1540</v>
      </c>
      <c r="I37" s="297">
        <v>1553</v>
      </c>
      <c r="J37" s="296">
        <f t="shared" ref="J37:J46" si="6">((I37/H37) -      1)*100</f>
        <v>0.84415584415584721</v>
      </c>
    </row>
    <row r="38" spans="1:10" s="295" customFormat="1" ht="11.1" customHeight="1">
      <c r="A38" s="453" t="s">
        <v>223</v>
      </c>
      <c r="B38" s="297">
        <v>1450</v>
      </c>
      <c r="C38" s="297">
        <v>1480</v>
      </c>
      <c r="D38" s="296">
        <f t="shared" si="4"/>
        <v>2.0689655172413834</v>
      </c>
      <c r="E38" s="297" t="s">
        <v>570</v>
      </c>
      <c r="F38" s="297" t="s">
        <v>570</v>
      </c>
      <c r="G38" s="296" t="s">
        <v>569</v>
      </c>
      <c r="H38" s="297">
        <v>1033.3333333333333</v>
      </c>
      <c r="I38" s="297">
        <v>1033</v>
      </c>
      <c r="J38" s="296">
        <f t="shared" si="6"/>
        <v>-3.2258064516121898E-2</v>
      </c>
    </row>
    <row r="39" spans="1:10" s="294" customFormat="1" ht="11.1" customHeight="1">
      <c r="A39" s="453" t="s">
        <v>257</v>
      </c>
      <c r="B39" s="297" t="s">
        <v>570</v>
      </c>
      <c r="C39" s="297">
        <v>1800</v>
      </c>
      <c r="D39" s="296" t="s">
        <v>569</v>
      </c>
      <c r="E39" s="297">
        <v>1850</v>
      </c>
      <c r="F39" s="297">
        <v>1800</v>
      </c>
      <c r="G39" s="296">
        <f t="shared" ref="G39:G41" si="7">((F39/E39) -      1)*100</f>
        <v>-2.7027027027026973</v>
      </c>
      <c r="H39" s="297">
        <v>1800</v>
      </c>
      <c r="I39" s="297" t="s">
        <v>570</v>
      </c>
      <c r="J39" s="296" t="s">
        <v>569</v>
      </c>
    </row>
    <row r="40" spans="1:10" s="294" customFormat="1" ht="11.1" customHeight="1">
      <c r="A40" s="453" t="s">
        <v>224</v>
      </c>
      <c r="B40" s="297">
        <v>1600</v>
      </c>
      <c r="C40" s="297">
        <v>1565</v>
      </c>
      <c r="D40" s="296">
        <f t="shared" ref="D40:D75" si="8">((C40/B40) -      1)*100</f>
        <v>-2.1874999999999978</v>
      </c>
      <c r="E40" s="297">
        <v>1605</v>
      </c>
      <c r="F40" s="297">
        <v>1560</v>
      </c>
      <c r="G40" s="296">
        <f t="shared" si="7"/>
        <v>-2.8037383177570097</v>
      </c>
      <c r="H40" s="297">
        <v>1090</v>
      </c>
      <c r="I40" s="297">
        <v>1300</v>
      </c>
      <c r="J40" s="296">
        <f t="shared" si="6"/>
        <v>19.266055045871553</v>
      </c>
    </row>
    <row r="41" spans="1:10" s="294" customFormat="1" ht="11.1" customHeight="1">
      <c r="A41" s="451" t="s">
        <v>426</v>
      </c>
      <c r="B41" s="376">
        <f>AVERAGE(B42:B44)</f>
        <v>2137.7777777777778</v>
      </c>
      <c r="C41" s="376">
        <f>AVERAGE(C42:C44)</f>
        <v>2174.4444444444448</v>
      </c>
      <c r="D41" s="379">
        <f t="shared" si="8"/>
        <v>1.7151767151767361</v>
      </c>
      <c r="E41" s="376">
        <f>AVERAGE(E42:E44)</f>
        <v>2100</v>
      </c>
      <c r="F41" s="376">
        <f>AVERAGE(F42:F44)</f>
        <v>2100</v>
      </c>
      <c r="G41" s="379">
        <f t="shared" si="7"/>
        <v>0</v>
      </c>
      <c r="H41" s="376">
        <f>AVERAGE(H42:H44)</f>
        <v>1830</v>
      </c>
      <c r="I41" s="376">
        <f>AVERAGE(I42:I44)</f>
        <v>1843.3333333333333</v>
      </c>
      <c r="J41" s="379">
        <f t="shared" si="6"/>
        <v>0.72859744990891873</v>
      </c>
    </row>
    <row r="42" spans="1:10" s="294" customFormat="1" ht="11.1" customHeight="1">
      <c r="A42" s="453" t="s">
        <v>427</v>
      </c>
      <c r="B42" s="297">
        <v>1500</v>
      </c>
      <c r="C42" s="297">
        <v>1610</v>
      </c>
      <c r="D42" s="296">
        <f t="shared" si="8"/>
        <v>7.333333333333325</v>
      </c>
      <c r="E42" s="297" t="s">
        <v>570</v>
      </c>
      <c r="F42" s="297" t="s">
        <v>570</v>
      </c>
      <c r="G42" s="296" t="s">
        <v>569</v>
      </c>
      <c r="H42" s="297">
        <v>1050</v>
      </c>
      <c r="I42" s="297">
        <v>1090</v>
      </c>
      <c r="J42" s="296">
        <f t="shared" si="6"/>
        <v>3.8095238095238182</v>
      </c>
    </row>
    <row r="43" spans="1:10" s="295" customFormat="1" ht="11.1" customHeight="1">
      <c r="A43" s="453" t="s">
        <v>428</v>
      </c>
      <c r="B43" s="297">
        <v>2533.3333333333335</v>
      </c>
      <c r="C43" s="297">
        <v>2533.3333333333335</v>
      </c>
      <c r="D43" s="296">
        <f t="shared" si="8"/>
        <v>0</v>
      </c>
      <c r="E43" s="297">
        <v>2100</v>
      </c>
      <c r="F43" s="297">
        <v>2100</v>
      </c>
      <c r="G43" s="296">
        <f>((F43/E43) -      1)*100</f>
        <v>0</v>
      </c>
      <c r="H43" s="297">
        <v>2150</v>
      </c>
      <c r="I43" s="297">
        <v>2150</v>
      </c>
      <c r="J43" s="296">
        <f t="shared" si="6"/>
        <v>0</v>
      </c>
    </row>
    <row r="44" spans="1:10" s="295" customFormat="1" ht="11.1" customHeight="1">
      <c r="A44" s="453" t="s">
        <v>371</v>
      </c>
      <c r="B44" s="297">
        <v>2380</v>
      </c>
      <c r="C44" s="297">
        <v>2380</v>
      </c>
      <c r="D44" s="296">
        <f t="shared" si="8"/>
        <v>0</v>
      </c>
      <c r="E44" s="297" t="s">
        <v>570</v>
      </c>
      <c r="F44" s="297" t="s">
        <v>570</v>
      </c>
      <c r="G44" s="296" t="s">
        <v>569</v>
      </c>
      <c r="H44" s="297">
        <v>2290</v>
      </c>
      <c r="I44" s="297">
        <v>2290</v>
      </c>
      <c r="J44" s="296">
        <f t="shared" si="6"/>
        <v>0</v>
      </c>
    </row>
    <row r="45" spans="1:10" s="294" customFormat="1" ht="11.1" customHeight="1">
      <c r="A45" s="451" t="s">
        <v>430</v>
      </c>
      <c r="B45" s="376">
        <f>AVERAGE(B46:B47)</f>
        <v>1787.8</v>
      </c>
      <c r="C45" s="376">
        <f>AVERAGE(C46:C47)</f>
        <v>1705.5</v>
      </c>
      <c r="D45" s="379">
        <f t="shared" si="8"/>
        <v>-4.6034232017004069</v>
      </c>
      <c r="E45" s="376">
        <f>AVERAGE(E46:E47)</f>
        <v>1775</v>
      </c>
      <c r="F45" s="376">
        <f>AVERAGE(F46:F47)</f>
        <v>1587</v>
      </c>
      <c r="G45" s="379">
        <f>((F45/E45) -      1)*100</f>
        <v>-10.59154929577465</v>
      </c>
      <c r="H45" s="376">
        <f>AVERAGE(H46:H47)</f>
        <v>1157.2</v>
      </c>
      <c r="I45" s="376">
        <f>AVERAGE(I46:I47)</f>
        <v>1151</v>
      </c>
      <c r="J45" s="379">
        <f t="shared" si="6"/>
        <v>-0.53577601106118422</v>
      </c>
    </row>
    <row r="46" spans="1:10" ht="11.1" customHeight="1">
      <c r="A46" s="453" t="s">
        <v>291</v>
      </c>
      <c r="B46" s="297">
        <v>1675.6</v>
      </c>
      <c r="C46" s="297">
        <v>1611</v>
      </c>
      <c r="D46" s="296">
        <f t="shared" si="8"/>
        <v>-3.8553354022439645</v>
      </c>
      <c r="E46" s="297">
        <v>1775</v>
      </c>
      <c r="F46" s="297">
        <v>1587</v>
      </c>
      <c r="G46" s="296">
        <f>((F46/E46) -      1)*100</f>
        <v>-10.59154929577465</v>
      </c>
      <c r="H46" s="297">
        <v>1157.2</v>
      </c>
      <c r="I46" s="297">
        <v>1151</v>
      </c>
      <c r="J46" s="296">
        <f t="shared" si="6"/>
        <v>-0.53577601106118422</v>
      </c>
    </row>
    <row r="47" spans="1:10" s="294" customFormat="1" ht="11.1" customHeight="1">
      <c r="A47" s="453" t="s">
        <v>432</v>
      </c>
      <c r="B47" s="297">
        <v>1900</v>
      </c>
      <c r="C47" s="297">
        <v>1800</v>
      </c>
      <c r="D47" s="296">
        <f t="shared" si="8"/>
        <v>-5.2631578947368478</v>
      </c>
      <c r="E47" s="297" t="s">
        <v>570</v>
      </c>
      <c r="F47" s="297" t="s">
        <v>570</v>
      </c>
      <c r="G47" s="296" t="s">
        <v>569</v>
      </c>
      <c r="H47" s="297" t="s">
        <v>570</v>
      </c>
      <c r="I47" s="297" t="s">
        <v>570</v>
      </c>
      <c r="J47" s="296" t="s">
        <v>569</v>
      </c>
    </row>
    <row r="48" spans="1:10" s="294" customFormat="1" ht="11.1" customHeight="1">
      <c r="A48" s="451" t="s">
        <v>294</v>
      </c>
      <c r="B48" s="376">
        <f>AVERAGE(B49:B53)</f>
        <v>1375.1666666666667</v>
      </c>
      <c r="C48" s="376">
        <f>AVERAGE(C49:C53)</f>
        <v>1344</v>
      </c>
      <c r="D48" s="379">
        <f t="shared" si="8"/>
        <v>-2.2663919524906095</v>
      </c>
      <c r="E48" s="376">
        <f>AVERAGE(E49:E53)</f>
        <v>1435.5555555555557</v>
      </c>
      <c r="F48" s="376">
        <f>AVERAGE(F49:F53)</f>
        <v>1313.3333333333333</v>
      </c>
      <c r="G48" s="379">
        <f t="shared" ref="G48" si="9">((F48/E48) -      1)*100</f>
        <v>-8.5139318885449011</v>
      </c>
      <c r="H48" s="376">
        <f>AVERAGE(H49:H53)</f>
        <v>895.33333333333337</v>
      </c>
      <c r="I48" s="376">
        <f>AVERAGE(I49:I53)</f>
        <v>818.75</v>
      </c>
      <c r="J48" s="379">
        <f t="shared" ref="J48:J53" si="10">((I48/H48) -      1)*100</f>
        <v>-8.5536113179448989</v>
      </c>
    </row>
    <row r="49" spans="1:10" s="294" customFormat="1" ht="11.1" customHeight="1">
      <c r="A49" s="453" t="s">
        <v>295</v>
      </c>
      <c r="B49" s="297">
        <v>1510</v>
      </c>
      <c r="C49" s="297">
        <v>1400</v>
      </c>
      <c r="D49" s="296">
        <f t="shared" si="8"/>
        <v>-7.2847682119205341</v>
      </c>
      <c r="E49" s="297" t="s">
        <v>570</v>
      </c>
      <c r="F49" s="297" t="s">
        <v>570</v>
      </c>
      <c r="G49" s="296" t="s">
        <v>569</v>
      </c>
      <c r="H49" s="297">
        <v>940</v>
      </c>
      <c r="I49" s="297">
        <v>920</v>
      </c>
      <c r="J49" s="296">
        <f t="shared" si="10"/>
        <v>-2.1276595744680882</v>
      </c>
    </row>
    <row r="50" spans="1:10" s="294" customFormat="1" ht="11.1" customHeight="1">
      <c r="A50" s="453" t="s">
        <v>296</v>
      </c>
      <c r="B50" s="297">
        <v>1372.5</v>
      </c>
      <c r="C50" s="297">
        <v>1440</v>
      </c>
      <c r="D50" s="296">
        <f t="shared" si="8"/>
        <v>4.9180327868852514</v>
      </c>
      <c r="E50" s="297" t="s">
        <v>570</v>
      </c>
      <c r="F50" s="297" t="s">
        <v>570</v>
      </c>
      <c r="G50" s="296" t="s">
        <v>569</v>
      </c>
      <c r="H50" s="297">
        <v>900</v>
      </c>
      <c r="I50" s="297" t="s">
        <v>570</v>
      </c>
      <c r="J50" s="296" t="s">
        <v>569</v>
      </c>
    </row>
    <row r="51" spans="1:10" s="294" customFormat="1" ht="11.1" customHeight="1">
      <c r="A51" s="453" t="s">
        <v>425</v>
      </c>
      <c r="B51" s="297">
        <v>1300</v>
      </c>
      <c r="C51" s="297">
        <v>1360</v>
      </c>
      <c r="D51" s="296">
        <f t="shared" si="8"/>
        <v>4.6153846153846212</v>
      </c>
      <c r="E51" s="297">
        <v>1560</v>
      </c>
      <c r="F51" s="297">
        <v>1360</v>
      </c>
      <c r="G51" s="296">
        <f>((F51/E51) -      1)*100</f>
        <v>-12.820512820512819</v>
      </c>
      <c r="H51" s="297">
        <v>840</v>
      </c>
      <c r="I51" s="297">
        <v>800</v>
      </c>
      <c r="J51" s="296">
        <f t="shared" si="10"/>
        <v>-4.7619047619047672</v>
      </c>
    </row>
    <row r="52" spans="1:10" s="294" customFormat="1" ht="11.1" customHeight="1">
      <c r="A52" s="453" t="s">
        <v>255</v>
      </c>
      <c r="B52" s="297">
        <v>1346.666666666667</v>
      </c>
      <c r="C52" s="297">
        <v>1260</v>
      </c>
      <c r="D52" s="296">
        <f t="shared" si="8"/>
        <v>-6.435643564356452</v>
      </c>
      <c r="E52" s="297">
        <v>1333.3333333333335</v>
      </c>
      <c r="F52" s="297">
        <v>1280</v>
      </c>
      <c r="G52" s="296">
        <f>((F52/E52) -      1)*100</f>
        <v>-4.0000000000000142</v>
      </c>
      <c r="H52" s="297">
        <v>823.33333333333348</v>
      </c>
      <c r="I52" s="297">
        <v>775</v>
      </c>
      <c r="J52" s="296">
        <f t="shared" si="10"/>
        <v>-5.8704453441295712</v>
      </c>
    </row>
    <row r="53" spans="1:10" s="294" customFormat="1" ht="10.5" customHeight="1">
      <c r="A53" s="453" t="s">
        <v>297</v>
      </c>
      <c r="B53" s="297">
        <v>1346.6666666666665</v>
      </c>
      <c r="C53" s="297">
        <v>1260</v>
      </c>
      <c r="D53" s="296">
        <f t="shared" si="8"/>
        <v>-6.4356435643564307</v>
      </c>
      <c r="E53" s="297">
        <v>1413.3333333333335</v>
      </c>
      <c r="F53" s="297">
        <v>1300</v>
      </c>
      <c r="G53" s="296">
        <f>((F53/E53) -      1)*100</f>
        <v>-8.0188679245283172</v>
      </c>
      <c r="H53" s="297">
        <v>973.33333333333326</v>
      </c>
      <c r="I53" s="297">
        <v>780</v>
      </c>
      <c r="J53" s="296">
        <f t="shared" si="10"/>
        <v>-19.863013698630127</v>
      </c>
    </row>
    <row r="54" spans="1:10" s="294" customFormat="1" ht="12.75" customHeight="1">
      <c r="A54" s="451" t="s">
        <v>298</v>
      </c>
      <c r="B54" s="376">
        <f>AVERAGE(B55:B60)</f>
        <v>1410.75</v>
      </c>
      <c r="C54" s="376">
        <f>AVERAGE(C55:C60)</f>
        <v>1494.1666666666667</v>
      </c>
      <c r="D54" s="379">
        <f t="shared" si="8"/>
        <v>5.9129304743339883</v>
      </c>
      <c r="E54" s="376">
        <f>AVERAGE(E55:E60)</f>
        <v>1545.8333333333333</v>
      </c>
      <c r="F54" s="376">
        <f>AVERAGE(F55:F60)</f>
        <v>1573.3333333333333</v>
      </c>
      <c r="G54" s="379">
        <f>((F54/E54) -      1)*100</f>
        <v>1.7789757412398854</v>
      </c>
      <c r="H54" s="452" t="s">
        <v>569</v>
      </c>
      <c r="I54" s="452" t="s">
        <v>569</v>
      </c>
      <c r="J54" s="379" t="s">
        <v>569</v>
      </c>
    </row>
    <row r="55" spans="1:10" ht="9.9499999999999993" customHeight="1">
      <c r="A55" s="453" t="s">
        <v>299</v>
      </c>
      <c r="B55" s="297">
        <v>1400</v>
      </c>
      <c r="C55" s="297">
        <v>1500</v>
      </c>
      <c r="D55" s="296">
        <f t="shared" si="8"/>
        <v>7.1428571428571397</v>
      </c>
      <c r="E55" s="297">
        <v>1500</v>
      </c>
      <c r="F55" s="297">
        <v>1500</v>
      </c>
      <c r="G55" s="296">
        <f t="shared" ref="G55:G61" si="11">((F55/E55) -      1)*100</f>
        <v>0</v>
      </c>
      <c r="H55" s="297" t="s">
        <v>570</v>
      </c>
      <c r="I55" s="297" t="s">
        <v>570</v>
      </c>
      <c r="J55" s="296" t="s">
        <v>569</v>
      </c>
    </row>
    <row r="56" spans="1:10" ht="9.9499999999999993" customHeight="1">
      <c r="A56" s="453" t="s">
        <v>300</v>
      </c>
      <c r="B56" s="297">
        <v>1500</v>
      </c>
      <c r="C56" s="297">
        <v>1500</v>
      </c>
      <c r="D56" s="296">
        <f t="shared" si="8"/>
        <v>0</v>
      </c>
      <c r="E56" s="297">
        <v>1500</v>
      </c>
      <c r="F56" s="297">
        <v>1500</v>
      </c>
      <c r="G56" s="296">
        <f t="shared" si="11"/>
        <v>0</v>
      </c>
      <c r="H56" s="297" t="s">
        <v>570</v>
      </c>
      <c r="I56" s="297" t="s">
        <v>570</v>
      </c>
      <c r="J56" s="296" t="s">
        <v>569</v>
      </c>
    </row>
    <row r="57" spans="1:10" s="295" customFormat="1" ht="11.1" customHeight="1">
      <c r="A57" s="453" t="s">
        <v>256</v>
      </c>
      <c r="B57" s="297">
        <v>1532</v>
      </c>
      <c r="C57" s="297">
        <v>1700</v>
      </c>
      <c r="D57" s="296">
        <f t="shared" si="8"/>
        <v>10.966057441253273</v>
      </c>
      <c r="E57" s="297">
        <v>2040</v>
      </c>
      <c r="F57" s="297">
        <v>1900</v>
      </c>
      <c r="G57" s="296">
        <f t="shared" si="11"/>
        <v>-6.8627450980392135</v>
      </c>
      <c r="H57" s="297" t="s">
        <v>570</v>
      </c>
      <c r="I57" s="297" t="s">
        <v>570</v>
      </c>
      <c r="J57" s="296" t="s">
        <v>569</v>
      </c>
    </row>
    <row r="58" spans="1:10" s="294" customFormat="1" ht="11.1" customHeight="1">
      <c r="A58" s="453" t="s">
        <v>274</v>
      </c>
      <c r="B58" s="297">
        <v>1600</v>
      </c>
      <c r="C58" s="297">
        <v>1600</v>
      </c>
      <c r="D58" s="296">
        <f t="shared" si="8"/>
        <v>0</v>
      </c>
      <c r="E58" s="297">
        <v>1660</v>
      </c>
      <c r="F58" s="297">
        <v>1660</v>
      </c>
      <c r="G58" s="296">
        <f t="shared" si="11"/>
        <v>0</v>
      </c>
      <c r="H58" s="297" t="s">
        <v>570</v>
      </c>
      <c r="I58" s="297" t="s">
        <v>570</v>
      </c>
      <c r="J58" s="296" t="s">
        <v>569</v>
      </c>
    </row>
    <row r="59" spans="1:10" s="294" customFormat="1" ht="11.1" customHeight="1">
      <c r="A59" s="453" t="s">
        <v>275</v>
      </c>
      <c r="B59" s="297">
        <v>1132.5</v>
      </c>
      <c r="C59" s="297">
        <v>1365</v>
      </c>
      <c r="D59" s="296">
        <f t="shared" si="8"/>
        <v>20.529801324503303</v>
      </c>
      <c r="E59" s="297">
        <v>1175</v>
      </c>
      <c r="F59" s="297">
        <v>1480</v>
      </c>
      <c r="G59" s="296">
        <f t="shared" si="11"/>
        <v>25.957446808510642</v>
      </c>
      <c r="H59" s="297" t="s">
        <v>570</v>
      </c>
      <c r="I59" s="297" t="s">
        <v>570</v>
      </c>
      <c r="J59" s="296" t="s">
        <v>569</v>
      </c>
    </row>
    <row r="60" spans="1:10" s="294" customFormat="1" ht="11.1" customHeight="1">
      <c r="A60" s="453" t="s">
        <v>276</v>
      </c>
      <c r="B60" s="297">
        <v>1300</v>
      </c>
      <c r="C60" s="297">
        <v>1300</v>
      </c>
      <c r="D60" s="296">
        <f t="shared" si="8"/>
        <v>0</v>
      </c>
      <c r="E60" s="297">
        <v>1400</v>
      </c>
      <c r="F60" s="297">
        <v>1400</v>
      </c>
      <c r="G60" s="296">
        <f t="shared" si="11"/>
        <v>0</v>
      </c>
      <c r="H60" s="297" t="s">
        <v>570</v>
      </c>
      <c r="I60" s="297" t="s">
        <v>570</v>
      </c>
      <c r="J60" s="296" t="s">
        <v>569</v>
      </c>
    </row>
    <row r="61" spans="1:10" s="294" customFormat="1" ht="11.1" customHeight="1">
      <c r="A61" s="451" t="s">
        <v>277</v>
      </c>
      <c r="B61" s="376">
        <f>AVERAGE(B62:B70)</f>
        <v>1463.75</v>
      </c>
      <c r="C61" s="376">
        <f>AVERAGE(C62:C70)</f>
        <v>1513.3333333333333</v>
      </c>
      <c r="D61" s="379">
        <f t="shared" si="8"/>
        <v>3.3874181611158516</v>
      </c>
      <c r="E61" s="376">
        <f>AVERAGE(E62:E70)</f>
        <v>1315</v>
      </c>
      <c r="F61" s="376">
        <f>AVERAGE(F62:F70)</f>
        <v>1450</v>
      </c>
      <c r="G61" s="379">
        <f t="shared" si="11"/>
        <v>10.2661596958175</v>
      </c>
      <c r="H61" s="376">
        <f>AVERAGE(H62:H70)</f>
        <v>972.85714285714289</v>
      </c>
      <c r="I61" s="376">
        <f>AVERAGE(I62:I70)</f>
        <v>1038.75</v>
      </c>
      <c r="J61" s="379">
        <f t="shared" ref="J61:J71" si="12">((I61/H61) -      1)*100</f>
        <v>6.7731277533039647</v>
      </c>
    </row>
    <row r="62" spans="1:10" ht="11.1" customHeight="1">
      <c r="A62" s="453" t="s">
        <v>279</v>
      </c>
      <c r="B62" s="88">
        <v>1500</v>
      </c>
      <c r="C62" s="88">
        <v>1400</v>
      </c>
      <c r="D62" s="296">
        <f t="shared" si="8"/>
        <v>-6.6666666666666652</v>
      </c>
      <c r="E62" s="297" t="s">
        <v>570</v>
      </c>
      <c r="F62" s="297" t="s">
        <v>570</v>
      </c>
      <c r="G62" s="296" t="s">
        <v>569</v>
      </c>
      <c r="H62" s="88">
        <v>900</v>
      </c>
      <c r="I62" s="88">
        <v>900</v>
      </c>
      <c r="J62" s="296">
        <f t="shared" si="12"/>
        <v>0</v>
      </c>
    </row>
    <row r="63" spans="1:10" s="294" customFormat="1" ht="11.1" customHeight="1">
      <c r="A63" s="453" t="s">
        <v>278</v>
      </c>
      <c r="B63" s="297">
        <v>1500</v>
      </c>
      <c r="C63" s="297">
        <v>1800</v>
      </c>
      <c r="D63" s="296">
        <f t="shared" si="8"/>
        <v>19.999999999999996</v>
      </c>
      <c r="E63" s="297" t="s">
        <v>570</v>
      </c>
      <c r="F63" s="297" t="s">
        <v>570</v>
      </c>
      <c r="G63" s="296" t="s">
        <v>569</v>
      </c>
      <c r="H63" s="297">
        <v>900</v>
      </c>
      <c r="I63" s="297">
        <v>1300</v>
      </c>
      <c r="J63" s="296">
        <f t="shared" si="12"/>
        <v>44.444444444444443</v>
      </c>
    </row>
    <row r="64" spans="1:10" s="294" customFormat="1" ht="11.1" customHeight="1">
      <c r="A64" s="453" t="s">
        <v>280</v>
      </c>
      <c r="B64" s="297" t="s">
        <v>570</v>
      </c>
      <c r="C64" s="297">
        <v>1700</v>
      </c>
      <c r="D64" s="296" t="s">
        <v>569</v>
      </c>
      <c r="E64" s="297" t="s">
        <v>570</v>
      </c>
      <c r="F64" s="297">
        <v>1900</v>
      </c>
      <c r="G64" s="296" t="s">
        <v>569</v>
      </c>
      <c r="H64" s="297" t="s">
        <v>570</v>
      </c>
      <c r="I64" s="297">
        <v>1200</v>
      </c>
      <c r="J64" s="296" t="s">
        <v>569</v>
      </c>
    </row>
    <row r="65" spans="1:10" s="295" customFormat="1" ht="11.1" customHeight="1">
      <c r="A65" s="453" t="s">
        <v>282</v>
      </c>
      <c r="B65" s="297">
        <v>1550</v>
      </c>
      <c r="C65" s="297">
        <v>1550</v>
      </c>
      <c r="D65" s="296">
        <f t="shared" si="8"/>
        <v>0</v>
      </c>
      <c r="E65" s="297" t="s">
        <v>570</v>
      </c>
      <c r="F65" s="297" t="s">
        <v>570</v>
      </c>
      <c r="G65" s="296" t="s">
        <v>569</v>
      </c>
      <c r="H65" s="297">
        <v>1150</v>
      </c>
      <c r="I65" s="297">
        <v>1150</v>
      </c>
      <c r="J65" s="296">
        <f t="shared" si="12"/>
        <v>0</v>
      </c>
    </row>
    <row r="66" spans="1:10" s="294" customFormat="1" ht="11.1" customHeight="1">
      <c r="A66" s="453" t="s">
        <v>37</v>
      </c>
      <c r="B66" s="297">
        <v>1550</v>
      </c>
      <c r="C66" s="297">
        <v>1550</v>
      </c>
      <c r="D66" s="296">
        <f t="shared" si="8"/>
        <v>0</v>
      </c>
      <c r="E66" s="297" t="s">
        <v>570</v>
      </c>
      <c r="F66" s="297" t="s">
        <v>570</v>
      </c>
      <c r="G66" s="296" t="s">
        <v>569</v>
      </c>
      <c r="H66" s="297">
        <v>1150</v>
      </c>
      <c r="I66" s="297">
        <v>1080</v>
      </c>
      <c r="J66" s="296">
        <f t="shared" si="12"/>
        <v>-6.086956521739129</v>
      </c>
    </row>
    <row r="67" spans="1:10" s="294" customFormat="1" ht="11.1" customHeight="1">
      <c r="A67" s="453" t="s">
        <v>283</v>
      </c>
      <c r="B67" s="297">
        <v>1380</v>
      </c>
      <c r="C67" s="297">
        <v>1390</v>
      </c>
      <c r="D67" s="296">
        <f t="shared" si="8"/>
        <v>0.72463768115942351</v>
      </c>
      <c r="E67" s="297" t="s">
        <v>570</v>
      </c>
      <c r="F67" s="297" t="s">
        <v>570</v>
      </c>
      <c r="G67" s="296" t="s">
        <v>569</v>
      </c>
      <c r="H67" s="297">
        <v>880</v>
      </c>
      <c r="I67" s="297">
        <v>890</v>
      </c>
      <c r="J67" s="296">
        <f t="shared" si="12"/>
        <v>1.1363636363636465</v>
      </c>
    </row>
    <row r="68" spans="1:10" s="294" customFormat="1" ht="11.1" customHeight="1">
      <c r="A68" s="453" t="s">
        <v>284</v>
      </c>
      <c r="B68" s="297">
        <v>1380</v>
      </c>
      <c r="C68" s="297">
        <v>1410</v>
      </c>
      <c r="D68" s="296">
        <f t="shared" si="8"/>
        <v>2.1739130434782705</v>
      </c>
      <c r="E68" s="297" t="s">
        <v>570</v>
      </c>
      <c r="F68" s="297" t="s">
        <v>570</v>
      </c>
      <c r="G68" s="296" t="s">
        <v>569</v>
      </c>
      <c r="H68" s="297">
        <v>910</v>
      </c>
      <c r="I68" s="297">
        <v>910</v>
      </c>
      <c r="J68" s="296">
        <f t="shared" si="12"/>
        <v>0</v>
      </c>
    </row>
    <row r="69" spans="1:10" s="294" customFormat="1" ht="11.1" customHeight="1">
      <c r="A69" s="453" t="s">
        <v>173</v>
      </c>
      <c r="B69" s="297">
        <v>1390</v>
      </c>
      <c r="C69" s="297">
        <v>1360</v>
      </c>
      <c r="D69" s="296">
        <f t="shared" si="8"/>
        <v>-2.1582733812949617</v>
      </c>
      <c r="E69" s="297">
        <v>1680</v>
      </c>
      <c r="F69" s="297">
        <v>1500</v>
      </c>
      <c r="G69" s="296">
        <f t="shared" ref="G69:G75" si="13">((F69 -      E69)/E69)*100</f>
        <v>-10.714285714285714</v>
      </c>
      <c r="H69" s="297">
        <v>920</v>
      </c>
      <c r="I69" s="297">
        <v>880</v>
      </c>
      <c r="J69" s="296">
        <f t="shared" si="12"/>
        <v>-4.3478260869565188</v>
      </c>
    </row>
    <row r="70" spans="1:10" s="294" customFormat="1" ht="11.1" customHeight="1">
      <c r="A70" s="453" t="s">
        <v>285</v>
      </c>
      <c r="B70" s="297">
        <v>1460</v>
      </c>
      <c r="C70" s="297">
        <v>1460</v>
      </c>
      <c r="D70" s="296">
        <f t="shared" si="8"/>
        <v>0</v>
      </c>
      <c r="E70" s="297">
        <v>950</v>
      </c>
      <c r="F70" s="297">
        <v>950</v>
      </c>
      <c r="G70" s="296">
        <f t="shared" si="13"/>
        <v>0</v>
      </c>
      <c r="H70" s="297" t="s">
        <v>570</v>
      </c>
      <c r="I70" s="297" t="s">
        <v>570</v>
      </c>
      <c r="J70" s="296" t="s">
        <v>569</v>
      </c>
    </row>
    <row r="71" spans="1:10" s="294" customFormat="1" ht="11.1" customHeight="1">
      <c r="A71" s="451" t="s">
        <v>286</v>
      </c>
      <c r="B71" s="376">
        <f>AVERAGE(B72:B75)</f>
        <v>1450.85</v>
      </c>
      <c r="C71" s="376">
        <f>AVERAGE(C72:C75)</f>
        <v>1470.75</v>
      </c>
      <c r="D71" s="379">
        <f t="shared" si="8"/>
        <v>1.37160974601096</v>
      </c>
      <c r="E71" s="376">
        <f>AVERAGE(E72:E75)</f>
        <v>1399.15</v>
      </c>
      <c r="F71" s="376">
        <f>AVERAGE(F72:F75)</f>
        <v>1445.75</v>
      </c>
      <c r="G71" s="379">
        <f t="shared" si="13"/>
        <v>3.330593574670329</v>
      </c>
      <c r="H71" s="376">
        <f>AVERAGE(H72:H75)</f>
        <v>950</v>
      </c>
      <c r="I71" s="376">
        <f>AVERAGE(I72:I75)</f>
        <v>915</v>
      </c>
      <c r="J71" s="379">
        <f t="shared" si="12"/>
        <v>-3.6842105263157898</v>
      </c>
    </row>
    <row r="72" spans="1:10" s="294" customFormat="1" ht="11.1" customHeight="1">
      <c r="A72" s="453" t="s">
        <v>287</v>
      </c>
      <c r="B72" s="297">
        <v>1580</v>
      </c>
      <c r="C72" s="297">
        <v>1700</v>
      </c>
      <c r="D72" s="296">
        <f t="shared" si="8"/>
        <v>7.5949367088607556</v>
      </c>
      <c r="E72" s="297">
        <v>1500</v>
      </c>
      <c r="F72" s="297">
        <v>1700</v>
      </c>
      <c r="G72" s="296">
        <f t="shared" si="13"/>
        <v>13.333333333333334</v>
      </c>
      <c r="H72" s="297" t="s">
        <v>570</v>
      </c>
      <c r="I72" s="297" t="s">
        <v>570</v>
      </c>
      <c r="J72" s="296" t="s">
        <v>569</v>
      </c>
    </row>
    <row r="73" spans="1:10" s="295" customFormat="1" ht="11.1" customHeight="1">
      <c r="A73" s="453" t="s">
        <v>288</v>
      </c>
      <c r="B73" s="297">
        <v>1330</v>
      </c>
      <c r="C73" s="297">
        <v>1390</v>
      </c>
      <c r="D73" s="296">
        <f t="shared" si="8"/>
        <v>4.5112781954887327</v>
      </c>
      <c r="E73" s="297">
        <v>1330</v>
      </c>
      <c r="F73" s="297">
        <v>1290</v>
      </c>
      <c r="G73" s="296">
        <f t="shared" si="13"/>
        <v>-3.007518796992481</v>
      </c>
      <c r="H73" s="297" t="s">
        <v>570</v>
      </c>
      <c r="I73" s="297">
        <v>930</v>
      </c>
      <c r="J73" s="296" t="s">
        <v>569</v>
      </c>
    </row>
    <row r="74" spans="1:10" s="294" customFormat="1" ht="11.1" customHeight="1">
      <c r="A74" s="453" t="s">
        <v>174</v>
      </c>
      <c r="B74" s="297">
        <v>1453.4</v>
      </c>
      <c r="C74" s="297">
        <v>1293</v>
      </c>
      <c r="D74" s="296">
        <f t="shared" si="8"/>
        <v>-11.036191000412831</v>
      </c>
      <c r="E74" s="297">
        <v>1326.6</v>
      </c>
      <c r="F74" s="297">
        <v>1293</v>
      </c>
      <c r="G74" s="296">
        <f t="shared" si="13"/>
        <v>-2.5327905924920784</v>
      </c>
      <c r="H74" s="297">
        <v>950</v>
      </c>
      <c r="I74" s="297">
        <v>900</v>
      </c>
      <c r="J74" s="296">
        <f>((I74 -      H74)/H74)*100</f>
        <v>-5.2631578947368416</v>
      </c>
    </row>
    <row r="75" spans="1:10" ht="11.1" customHeight="1">
      <c r="A75" s="463" t="s">
        <v>289</v>
      </c>
      <c r="B75" s="456">
        <v>1440</v>
      </c>
      <c r="C75" s="456">
        <v>1500</v>
      </c>
      <c r="D75" s="457">
        <f t="shared" si="8"/>
        <v>4.1666666666666741</v>
      </c>
      <c r="E75" s="456">
        <v>1440</v>
      </c>
      <c r="F75" s="456">
        <v>1500</v>
      </c>
      <c r="G75" s="457">
        <f t="shared" si="13"/>
        <v>4.1666666666666661</v>
      </c>
      <c r="H75" s="456" t="s">
        <v>570</v>
      </c>
      <c r="I75" s="456" t="s">
        <v>570</v>
      </c>
      <c r="J75" s="457" t="s">
        <v>569</v>
      </c>
    </row>
    <row r="76" spans="1:10" s="294" customFormat="1" ht="11.1" customHeight="1">
      <c r="A76" s="458" t="s">
        <v>196</v>
      </c>
      <c r="B76" s="458"/>
      <c r="C76" s="458"/>
      <c r="D76" s="458"/>
      <c r="E76" s="290"/>
      <c r="F76" s="461"/>
      <c r="G76" s="462"/>
      <c r="H76" s="459"/>
      <c r="I76" s="460"/>
      <c r="J76" s="459"/>
    </row>
    <row r="77" spans="1:10" s="294" customFormat="1" ht="11.1" customHeight="1">
      <c r="A77" s="458" t="s">
        <v>93</v>
      </c>
      <c r="B77" s="458"/>
      <c r="C77" s="458"/>
      <c r="D77" s="458"/>
      <c r="E77" s="290"/>
      <c r="F77" s="290"/>
      <c r="G77" s="459"/>
      <c r="H77" s="459"/>
      <c r="I77" s="460"/>
      <c r="J77" s="459"/>
    </row>
    <row r="78" spans="1:10" s="294" customFormat="1" ht="11.1" customHeight="1"/>
    <row r="79" spans="1:10" s="295" customFormat="1" ht="11.1" customHeight="1"/>
    <row r="80" spans="1:10" s="294" customFormat="1" ht="11.1" customHeight="1"/>
    <row r="81" ht="11.1" customHeight="1"/>
    <row r="82" s="294" customFormat="1" ht="11.1" customHeight="1"/>
    <row r="83" s="294" customFormat="1" ht="11.1" customHeight="1"/>
    <row r="84" s="294" customFormat="1" ht="11.1" customHeight="1"/>
    <row r="85" s="294" customFormat="1" ht="11.1" customHeight="1"/>
    <row r="86" s="294" customFormat="1" ht="11.1" customHeight="1"/>
    <row r="87" s="294" customFormat="1" ht="11.1" customHeight="1"/>
    <row r="88" s="295" customFormat="1" ht="11.1" customHeight="1"/>
    <row r="89" s="294" customFormat="1" ht="11.1" customHeight="1"/>
    <row r="90" ht="11.1" customHeight="1"/>
    <row r="91" s="294" customFormat="1" ht="11.1" customHeight="1"/>
    <row r="92" s="294" customFormat="1" ht="11.1" customHeight="1"/>
    <row r="93" s="294" customFormat="1" ht="11.1" customHeight="1"/>
    <row r="94" s="294" customFormat="1" ht="11.1" customHeight="1"/>
    <row r="95" s="294" customFormat="1" ht="11.1" customHeight="1"/>
    <row r="96" ht="11.1" customHeight="1"/>
    <row r="97" s="294" customFormat="1" ht="11.1" customHeight="1"/>
    <row r="98" s="294" customFormat="1" ht="11.1" customHeight="1"/>
    <row r="99" s="294" customFormat="1" ht="11.1" customHeight="1"/>
    <row r="100" s="294" customFormat="1" ht="14.1" customHeight="1"/>
    <row r="101" s="294" customFormat="1" ht="14.1" customHeight="1"/>
    <row r="102" s="294" customFormat="1" ht="12" customHeight="1"/>
    <row r="103" s="294" customFormat="1" ht="11.1" customHeight="1"/>
    <row r="104" s="294" customFormat="1" ht="11.1" customHeight="1"/>
    <row r="105" s="294" customFormat="1" ht="11.1" customHeight="1"/>
    <row r="106" s="294" customFormat="1" ht="11.1" customHeight="1"/>
    <row r="107" s="294" customFormat="1" ht="11.1" customHeight="1"/>
    <row r="108" s="294" customFormat="1" ht="11.1" customHeight="1"/>
    <row r="109" s="295" customFormat="1" ht="11.1" customHeight="1"/>
    <row r="110" s="295" customFormat="1" ht="11.1" customHeight="1"/>
    <row r="111" s="295" customFormat="1" ht="11.1" customHeight="1"/>
    <row r="112" s="293" customFormat="1" ht="11.1" customHeight="1"/>
    <row r="113" s="295" customFormat="1" ht="11.1" customHeight="1"/>
    <row r="114" ht="11.1" customHeight="1"/>
    <row r="115" ht="11.1" customHeight="1"/>
    <row r="116" ht="11.1" customHeight="1"/>
    <row r="117" s="293" customFormat="1" ht="11.1" customHeight="1"/>
    <row r="118" s="295" customFormat="1" ht="11.1" customHeight="1"/>
    <row r="119" s="295" customFormat="1" ht="11.1" customHeight="1"/>
    <row r="120" s="295" customFormat="1" ht="11.1" customHeight="1"/>
    <row r="121" s="295" customFormat="1" ht="11.1" customHeight="1"/>
    <row r="122" s="295" customFormat="1" ht="11.1" customHeight="1"/>
    <row r="123" s="295" customFormat="1" ht="11.1" customHeight="1"/>
    <row r="124" ht="11.1" customHeight="1"/>
    <row r="125" s="295" customFormat="1" ht="11.1" customHeight="1"/>
    <row r="126" s="295" customFormat="1" ht="11.1" customHeight="1"/>
    <row r="127" s="294" customFormat="1" ht="11.1" customHeight="1"/>
    <row r="128" s="294" customFormat="1" ht="11.1" customHeight="1"/>
    <row r="129" s="295" customFormat="1" ht="11.1" customHeight="1"/>
    <row r="130" ht="11.1" customHeight="1"/>
    <row r="131" ht="11.1" customHeight="1"/>
    <row r="132" ht="11.1" customHeight="1"/>
    <row r="133" s="295" customFormat="1" ht="11.1" customHeight="1"/>
    <row r="134" ht="11.1" customHeight="1"/>
    <row r="135" s="295" customFormat="1" ht="11.1" customHeight="1"/>
    <row r="136" s="295" customFormat="1" ht="11.1" customHeight="1"/>
    <row r="137" s="295" customFormat="1" ht="11.1" customHeight="1"/>
    <row r="138" s="295" customFormat="1" ht="11.1" customHeight="1"/>
    <row r="139" s="295" customFormat="1" ht="11.1" customHeight="1"/>
    <row r="140" s="295" customFormat="1" ht="11.1" customHeight="1"/>
    <row r="141" s="295" customFormat="1" ht="11.1" customHeight="1"/>
    <row r="142" ht="11.1" customHeight="1"/>
    <row r="143" ht="11.1" customHeight="1"/>
    <row r="144" s="295" customFormat="1" ht="11.1" customHeight="1"/>
    <row r="145" s="295" customFormat="1" ht="11.1" customHeight="1"/>
    <row r="146" s="295" customFormat="1" ht="11.1" customHeight="1"/>
    <row r="147" s="295" customFormat="1" ht="11.1" customHeight="1"/>
    <row r="148" s="295" customFormat="1" ht="11.1" customHeight="1"/>
    <row r="149" s="293" customFormat="1" ht="11.1" customHeight="1"/>
    <row r="150" ht="11.1" customHeight="1"/>
    <row r="151" ht="11.1" customHeight="1"/>
    <row r="152" s="293" customFormat="1" ht="11.1" customHeight="1"/>
    <row r="153" ht="11.1" customHeight="1"/>
    <row r="154" s="295" customFormat="1" ht="11.1" customHeight="1"/>
    <row r="155" s="295" customFormat="1" ht="11.1" customHeight="1"/>
    <row r="156" ht="11.1" customHeight="1"/>
    <row r="157" s="295" customFormat="1" ht="11.1" customHeight="1"/>
    <row r="158" s="295" customFormat="1" ht="11.1" customHeight="1"/>
    <row r="159" s="295" customFormat="1" ht="11.1" customHeight="1"/>
    <row r="160" ht="11.1" customHeight="1"/>
    <row r="161" s="295" customFormat="1" ht="11.1" customHeight="1"/>
    <row r="162" s="295" customFormat="1" ht="11.1" customHeight="1"/>
    <row r="163" s="295" customFormat="1" ht="12.75"/>
    <row r="164" s="295" customFormat="1" ht="9" customHeight="1"/>
    <row r="165" s="295" customFormat="1" ht="14.1" customHeight="1"/>
    <row r="166" s="293" customFormat="1" ht="14.1" customHeight="1"/>
    <row r="167" s="295" customFormat="1" ht="14.1" customHeight="1"/>
    <row r="168" s="295" customFormat="1" ht="14.1" customHeight="1"/>
    <row r="169" s="295" customFormat="1" ht="14.1" customHeight="1"/>
  </sheetData>
  <mergeCells count="4">
    <mergeCell ref="A5:A6"/>
    <mergeCell ref="B5:D5"/>
    <mergeCell ref="E5:G5"/>
    <mergeCell ref="H5:J5"/>
  </mergeCells>
  <phoneticPr fontId="19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161"/>
  <sheetViews>
    <sheetView showGridLines="0" workbookViewId="0">
      <selection activeCell="J1" sqref="J1"/>
    </sheetView>
  </sheetViews>
  <sheetFormatPr baseColWidth="10" defaultColWidth="10.85546875" defaultRowHeight="12.75"/>
  <cols>
    <col min="1" max="1" width="15.7109375" style="291" customWidth="1"/>
    <col min="2" max="10" width="8.7109375" style="291" customWidth="1"/>
    <col min="11" max="16384" width="10.85546875" style="291"/>
  </cols>
  <sheetData>
    <row r="1" spans="1:10" s="299" customFormat="1" ht="14.1" customHeight="1">
      <c r="A1" s="41" t="s">
        <v>571</v>
      </c>
      <c r="B1" s="62"/>
      <c r="C1" s="62"/>
    </row>
    <row r="2" spans="1:10" s="299" customFormat="1" ht="11.1" customHeight="1">
      <c r="A2" s="4" t="s">
        <v>572</v>
      </c>
      <c r="B2" s="62"/>
      <c r="C2" s="62"/>
    </row>
    <row r="3" spans="1:10" ht="11.1" customHeight="1">
      <c r="A3" s="4" t="s">
        <v>568</v>
      </c>
      <c r="B3" s="62"/>
      <c r="C3" s="62"/>
    </row>
    <row r="4" spans="1:10" ht="2.1" customHeight="1"/>
    <row r="5" spans="1:10" ht="12.95" customHeight="1">
      <c r="A5" s="634" t="s">
        <v>137</v>
      </c>
      <c r="B5" s="636" t="s">
        <v>142</v>
      </c>
      <c r="C5" s="637"/>
      <c r="D5" s="638"/>
      <c r="E5" s="636" t="s">
        <v>143</v>
      </c>
      <c r="F5" s="637"/>
      <c r="G5" s="638"/>
      <c r="H5" s="636" t="s">
        <v>144</v>
      </c>
      <c r="I5" s="637"/>
      <c r="J5" s="638"/>
    </row>
    <row r="6" spans="1:10" ht="12.95" customHeight="1">
      <c r="A6" s="635"/>
      <c r="B6" s="18">
        <v>2019</v>
      </c>
      <c r="C6" s="18">
        <v>2020</v>
      </c>
      <c r="D6" s="18" t="s">
        <v>141</v>
      </c>
      <c r="E6" s="18">
        <v>2019</v>
      </c>
      <c r="F6" s="18">
        <v>2020</v>
      </c>
      <c r="G6" s="18" t="s">
        <v>141</v>
      </c>
      <c r="H6" s="18">
        <v>2019</v>
      </c>
      <c r="I6" s="18">
        <v>2020</v>
      </c>
      <c r="J6" s="18" t="s">
        <v>141</v>
      </c>
    </row>
    <row r="7" spans="1:10" ht="2.1" customHeight="1">
      <c r="A7" s="464"/>
      <c r="B7" s="465"/>
      <c r="C7" s="466"/>
      <c r="D7" s="466"/>
      <c r="E7" s="466"/>
      <c r="F7" s="466"/>
      <c r="G7" s="466"/>
      <c r="H7" s="466"/>
      <c r="I7" s="466"/>
      <c r="J7" s="466"/>
    </row>
    <row r="8" spans="1:10" s="293" customFormat="1" ht="14.1" customHeight="1">
      <c r="A8" s="467" t="s">
        <v>346</v>
      </c>
      <c r="B8" s="89">
        <f>AVERAGE(B9:B12)</f>
        <v>1993.3333333333333</v>
      </c>
      <c r="C8" s="89">
        <f>AVERAGE(C9:C12)</f>
        <v>2005</v>
      </c>
      <c r="D8" s="311">
        <f t="shared" ref="D8:D10" si="0">((C8/B8)-      1)*100</f>
        <v>0.58528428093644891</v>
      </c>
      <c r="E8" s="89">
        <f>AVERAGE(E9:E12)</f>
        <v>2173.3333333333335</v>
      </c>
      <c r="F8" s="89">
        <f>AVERAGE(F9:F12)</f>
        <v>2270</v>
      </c>
      <c r="G8" s="379">
        <f>((F8/E8)-      1)*100</f>
        <v>4.4478527607361817</v>
      </c>
      <c r="H8" s="468" t="s">
        <v>442</v>
      </c>
      <c r="I8" s="468">
        <f>AVERAGE(I9:I12)</f>
        <v>1005</v>
      </c>
      <c r="J8" s="311" t="s">
        <v>442</v>
      </c>
    </row>
    <row r="9" spans="1:10" s="294" customFormat="1" ht="14.1" customHeight="1">
      <c r="A9" s="469" t="s">
        <v>347</v>
      </c>
      <c r="B9" s="470">
        <v>1995</v>
      </c>
      <c r="C9" s="470">
        <v>1770</v>
      </c>
      <c r="D9" s="288">
        <f t="shared" si="0"/>
        <v>-11.27819548872181</v>
      </c>
      <c r="E9" s="470" t="s">
        <v>445</v>
      </c>
      <c r="F9" s="470" t="s">
        <v>445</v>
      </c>
      <c r="G9" s="296" t="s">
        <v>442</v>
      </c>
      <c r="H9" s="470" t="s">
        <v>445</v>
      </c>
      <c r="I9" s="470">
        <v>1005</v>
      </c>
      <c r="J9" s="288" t="s">
        <v>442</v>
      </c>
    </row>
    <row r="10" spans="1:10" s="294" customFormat="1" ht="14.1" customHeight="1">
      <c r="A10" s="469" t="s">
        <v>348</v>
      </c>
      <c r="B10" s="217">
        <v>1895</v>
      </c>
      <c r="C10" s="217">
        <v>1860</v>
      </c>
      <c r="D10" s="288">
        <f t="shared" si="0"/>
        <v>-1.8469656992084471</v>
      </c>
      <c r="E10" s="217">
        <v>2180</v>
      </c>
      <c r="F10" s="217">
        <v>2100</v>
      </c>
      <c r="G10" s="296">
        <f>((F10/E10)-      1)*100</f>
        <v>-3.669724770642202</v>
      </c>
      <c r="H10" s="470" t="s">
        <v>445</v>
      </c>
      <c r="I10" s="470" t="s">
        <v>445</v>
      </c>
      <c r="J10" s="288" t="s">
        <v>442</v>
      </c>
    </row>
    <row r="11" spans="1:10" s="294" customFormat="1" ht="14.1" customHeight="1">
      <c r="A11" s="469" t="s">
        <v>349</v>
      </c>
      <c r="B11" s="470" t="s">
        <v>445</v>
      </c>
      <c r="C11" s="470">
        <v>2300</v>
      </c>
      <c r="D11" s="288" t="s">
        <v>442</v>
      </c>
      <c r="E11" s="470">
        <v>2110</v>
      </c>
      <c r="F11" s="470">
        <v>2480</v>
      </c>
      <c r="G11" s="296">
        <f>((F11/E11)-      1)*100</f>
        <v>17.535545023696674</v>
      </c>
      <c r="H11" s="470" t="s">
        <v>445</v>
      </c>
      <c r="I11" s="470" t="s">
        <v>445</v>
      </c>
      <c r="J11" s="288" t="s">
        <v>442</v>
      </c>
    </row>
    <row r="12" spans="1:10" s="294" customFormat="1" ht="14.1" customHeight="1">
      <c r="A12" s="469" t="s">
        <v>327</v>
      </c>
      <c r="B12" s="470">
        <v>2090</v>
      </c>
      <c r="C12" s="470">
        <v>2090</v>
      </c>
      <c r="D12" s="288">
        <f t="shared" ref="D12:D71" si="1">((C12/B12)-      1)*100</f>
        <v>0</v>
      </c>
      <c r="E12" s="470">
        <v>2230</v>
      </c>
      <c r="F12" s="470">
        <v>2230</v>
      </c>
      <c r="G12" s="296">
        <f t="shared" ref="G12:G13" si="2">((F12/E12)-      1)*100</f>
        <v>0</v>
      </c>
      <c r="H12" s="470" t="s">
        <v>445</v>
      </c>
      <c r="I12" s="470" t="s">
        <v>445</v>
      </c>
      <c r="J12" s="288" t="s">
        <v>442</v>
      </c>
    </row>
    <row r="13" spans="1:10" s="294" customFormat="1" ht="14.1" customHeight="1">
      <c r="A13" s="467" t="s">
        <v>353</v>
      </c>
      <c r="B13" s="89">
        <f>AVERAGE(B14:B20)</f>
        <v>1941.6666666666667</v>
      </c>
      <c r="C13" s="89">
        <f>AVERAGE(C14:C20)</f>
        <v>1768.0957142857144</v>
      </c>
      <c r="D13" s="311">
        <f t="shared" si="1"/>
        <v>-8.939276517473937</v>
      </c>
      <c r="E13" s="89">
        <f t="shared" ref="E13" si="3">AVERAGE(E14:E20)</f>
        <v>1813.3333333333335</v>
      </c>
      <c r="F13" s="89">
        <f>AVERAGE(F14:F20)</f>
        <v>1900</v>
      </c>
      <c r="G13" s="379">
        <f t="shared" si="2"/>
        <v>4.7794117647058654</v>
      </c>
      <c r="H13" s="89" t="s">
        <v>442</v>
      </c>
      <c r="I13" s="89" t="s">
        <v>442</v>
      </c>
      <c r="J13" s="471" t="s">
        <v>442</v>
      </c>
    </row>
    <row r="14" spans="1:10" s="294" customFormat="1" ht="14.1" customHeight="1">
      <c r="A14" s="469" t="s">
        <v>83</v>
      </c>
      <c r="B14" s="470">
        <v>1806.6666666666665</v>
      </c>
      <c r="C14" s="470">
        <v>1686.67</v>
      </c>
      <c r="D14" s="288">
        <f t="shared" si="1"/>
        <v>-6.6418819188191813</v>
      </c>
      <c r="E14" s="470">
        <v>1813.3333333333335</v>
      </c>
      <c r="F14" s="217" t="s">
        <v>445</v>
      </c>
      <c r="G14" s="296" t="s">
        <v>442</v>
      </c>
      <c r="H14" s="470" t="s">
        <v>445</v>
      </c>
      <c r="I14" s="470" t="s">
        <v>445</v>
      </c>
      <c r="J14" s="471" t="s">
        <v>442</v>
      </c>
    </row>
    <row r="15" spans="1:10" s="295" customFormat="1" ht="14.1" customHeight="1">
      <c r="A15" s="469" t="s">
        <v>354</v>
      </c>
      <c r="B15" s="217">
        <v>1825</v>
      </c>
      <c r="C15" s="217">
        <v>1853.33</v>
      </c>
      <c r="D15" s="288">
        <f t="shared" si="1"/>
        <v>1.5523287671232788</v>
      </c>
      <c r="E15" s="217" t="s">
        <v>445</v>
      </c>
      <c r="F15" s="217" t="s">
        <v>445</v>
      </c>
      <c r="G15" s="296" t="s">
        <v>442</v>
      </c>
      <c r="H15" s="217" t="s">
        <v>445</v>
      </c>
      <c r="I15" s="217" t="s">
        <v>445</v>
      </c>
      <c r="J15" s="471" t="s">
        <v>442</v>
      </c>
    </row>
    <row r="16" spans="1:10" s="294" customFormat="1" ht="14.1" customHeight="1">
      <c r="A16" s="469" t="s">
        <v>355</v>
      </c>
      <c r="B16" s="470">
        <v>2633.333333333333</v>
      </c>
      <c r="C16" s="470">
        <v>1746.67</v>
      </c>
      <c r="D16" s="288">
        <f t="shared" si="1"/>
        <v>-33.670759493670879</v>
      </c>
      <c r="E16" s="470" t="s">
        <v>445</v>
      </c>
      <c r="F16" s="470" t="s">
        <v>445</v>
      </c>
      <c r="G16" s="296" t="s">
        <v>442</v>
      </c>
      <c r="H16" s="470" t="s">
        <v>445</v>
      </c>
      <c r="I16" s="470" t="s">
        <v>445</v>
      </c>
      <c r="J16" s="471" t="s">
        <v>442</v>
      </c>
    </row>
    <row r="17" spans="1:10" s="294" customFormat="1" ht="14.1" customHeight="1">
      <c r="A17" s="469" t="s">
        <v>356</v>
      </c>
      <c r="B17" s="217">
        <v>1775</v>
      </c>
      <c r="C17" s="217">
        <v>1775</v>
      </c>
      <c r="D17" s="288">
        <f t="shared" si="1"/>
        <v>0</v>
      </c>
      <c r="E17" s="217" t="s">
        <v>445</v>
      </c>
      <c r="F17" s="217" t="s">
        <v>445</v>
      </c>
      <c r="G17" s="296" t="s">
        <v>442</v>
      </c>
      <c r="H17" s="217" t="s">
        <v>445</v>
      </c>
      <c r="I17" s="217" t="s">
        <v>445</v>
      </c>
      <c r="J17" s="471" t="s">
        <v>442</v>
      </c>
    </row>
    <row r="18" spans="1:10" s="294" customFormat="1" ht="14.1" customHeight="1">
      <c r="A18" s="469" t="s">
        <v>357</v>
      </c>
      <c r="B18" s="470">
        <v>1931.666666666667</v>
      </c>
      <c r="C18" s="470">
        <v>1815</v>
      </c>
      <c r="D18" s="288">
        <f t="shared" si="1"/>
        <v>-6.0396893874029463</v>
      </c>
      <c r="E18" s="470" t="s">
        <v>445</v>
      </c>
      <c r="F18" s="470" t="s">
        <v>445</v>
      </c>
      <c r="G18" s="296" t="s">
        <v>442</v>
      </c>
      <c r="H18" s="470" t="s">
        <v>445</v>
      </c>
      <c r="I18" s="470" t="s">
        <v>445</v>
      </c>
      <c r="J18" s="471" t="s">
        <v>442</v>
      </c>
    </row>
    <row r="19" spans="1:10" s="294" customFormat="1" ht="14.1" customHeight="1">
      <c r="A19" s="469" t="s">
        <v>358</v>
      </c>
      <c r="B19" s="217">
        <v>1900</v>
      </c>
      <c r="C19" s="217">
        <v>1900</v>
      </c>
      <c r="D19" s="288">
        <f t="shared" si="1"/>
        <v>0</v>
      </c>
      <c r="E19" s="217" t="s">
        <v>445</v>
      </c>
      <c r="F19" s="217" t="s">
        <v>445</v>
      </c>
      <c r="G19" s="296" t="s">
        <v>442</v>
      </c>
      <c r="H19" s="217" t="s">
        <v>445</v>
      </c>
      <c r="I19" s="217" t="s">
        <v>445</v>
      </c>
      <c r="J19" s="471" t="s">
        <v>442</v>
      </c>
    </row>
    <row r="20" spans="1:10" s="295" customFormat="1" ht="14.1" customHeight="1">
      <c r="A20" s="469" t="s">
        <v>359</v>
      </c>
      <c r="B20" s="470">
        <v>1720</v>
      </c>
      <c r="C20" s="470">
        <v>1600</v>
      </c>
      <c r="D20" s="288">
        <f t="shared" si="1"/>
        <v>-6.9767441860465134</v>
      </c>
      <c r="E20" s="470" t="s">
        <v>445</v>
      </c>
      <c r="F20" s="470">
        <v>1900</v>
      </c>
      <c r="G20" s="296" t="s">
        <v>442</v>
      </c>
      <c r="H20" s="470" t="s">
        <v>445</v>
      </c>
      <c r="I20" s="470" t="s">
        <v>445</v>
      </c>
      <c r="J20" s="471" t="s">
        <v>442</v>
      </c>
    </row>
    <row r="21" spans="1:10" s="294" customFormat="1" ht="14.1" customHeight="1">
      <c r="A21" s="467" t="s">
        <v>360</v>
      </c>
      <c r="B21" s="89">
        <f>AVERAGE(B22:B27)</f>
        <v>2038.6599999999999</v>
      </c>
      <c r="C21" s="89">
        <f>AVERAGE(C22:C27)</f>
        <v>2044.5833333333333</v>
      </c>
      <c r="D21" s="311">
        <f t="shared" si="1"/>
        <v>0.29055032881075693</v>
      </c>
      <c r="E21" s="89">
        <f>AVERAGE(E22:E27)</f>
        <v>2224</v>
      </c>
      <c r="F21" s="89">
        <f>AVERAGE(F22:F27)</f>
        <v>2147.5</v>
      </c>
      <c r="G21" s="379">
        <f t="shared" ref="G21:G27" si="4">((F21/E21)-      1)*100</f>
        <v>-3.4397482014388525</v>
      </c>
      <c r="H21" s="89">
        <f t="shared" ref="H21" si="5">AVERAGE(H22:H27)</f>
        <v>1197.2</v>
      </c>
      <c r="I21" s="89">
        <f>AVERAGE(I22:I27)</f>
        <v>953.15</v>
      </c>
      <c r="J21" s="311">
        <f>((I21/H21)-      1)*100</f>
        <v>-20.385065152021387</v>
      </c>
    </row>
    <row r="22" spans="1:10" s="290" customFormat="1" ht="14.1" customHeight="1">
      <c r="A22" s="469" t="s">
        <v>361</v>
      </c>
      <c r="B22" s="217">
        <v>1906.6</v>
      </c>
      <c r="C22" s="217">
        <v>1760</v>
      </c>
      <c r="D22" s="288">
        <f t="shared" si="1"/>
        <v>-7.6890800377635511</v>
      </c>
      <c r="E22" s="217">
        <v>1960</v>
      </c>
      <c r="F22" s="217">
        <v>1950</v>
      </c>
      <c r="G22" s="296">
        <f t="shared" si="4"/>
        <v>-0.51020408163264808</v>
      </c>
      <c r="H22" s="217" t="s">
        <v>445</v>
      </c>
      <c r="I22" s="217">
        <v>953.4</v>
      </c>
      <c r="J22" s="288" t="s">
        <v>442</v>
      </c>
    </row>
    <row r="23" spans="1:10" s="294" customFormat="1" ht="14.1" customHeight="1">
      <c r="A23" s="469" t="s">
        <v>362</v>
      </c>
      <c r="B23" s="217">
        <v>1835</v>
      </c>
      <c r="C23" s="217">
        <v>1790</v>
      </c>
      <c r="D23" s="288">
        <f t="shared" si="1"/>
        <v>-2.4523160762942808</v>
      </c>
      <c r="E23" s="217">
        <v>1920</v>
      </c>
      <c r="F23" s="217">
        <v>1900</v>
      </c>
      <c r="G23" s="296">
        <f t="shared" si="4"/>
        <v>-1.041666666666663</v>
      </c>
      <c r="H23" s="217">
        <v>866.59999999999991</v>
      </c>
      <c r="I23" s="217" t="s">
        <v>445</v>
      </c>
      <c r="J23" s="288" t="s">
        <v>442</v>
      </c>
    </row>
    <row r="24" spans="1:10" s="294" customFormat="1" ht="14.1" customHeight="1">
      <c r="A24" s="469" t="s">
        <v>364</v>
      </c>
      <c r="B24" s="217">
        <v>2108.2999999999997</v>
      </c>
      <c r="C24" s="217">
        <v>1887.5</v>
      </c>
      <c r="D24" s="288">
        <f t="shared" si="1"/>
        <v>-10.472892852060889</v>
      </c>
      <c r="E24" s="217">
        <v>1960</v>
      </c>
      <c r="F24" s="217">
        <v>1667.5</v>
      </c>
      <c r="G24" s="296">
        <f t="shared" si="4"/>
        <v>-14.923469387755105</v>
      </c>
      <c r="H24" s="217">
        <v>1185</v>
      </c>
      <c r="I24" s="217">
        <v>1119.2</v>
      </c>
      <c r="J24" s="288">
        <f>((I24/H24)-      1)*100</f>
        <v>-5.5527426160337567</v>
      </c>
    </row>
    <row r="25" spans="1:10" s="294" customFormat="1" ht="14.1" customHeight="1">
      <c r="A25" s="469" t="s">
        <v>365</v>
      </c>
      <c r="B25" s="217" t="s">
        <v>445</v>
      </c>
      <c r="C25" s="217">
        <v>2400</v>
      </c>
      <c r="D25" s="288" t="s">
        <v>442</v>
      </c>
      <c r="E25" s="217" t="s">
        <v>445</v>
      </c>
      <c r="F25" s="217" t="s">
        <v>445</v>
      </c>
      <c r="G25" s="296" t="s">
        <v>442</v>
      </c>
      <c r="H25" s="217" t="s">
        <v>445</v>
      </c>
      <c r="I25" s="217">
        <v>900</v>
      </c>
      <c r="J25" s="288" t="s">
        <v>442</v>
      </c>
    </row>
    <row r="26" spans="1:10" s="294" customFormat="1" ht="14.1" customHeight="1">
      <c r="A26" s="469" t="s">
        <v>366</v>
      </c>
      <c r="B26" s="333">
        <v>2413.4</v>
      </c>
      <c r="C26" s="333">
        <v>2500</v>
      </c>
      <c r="D26" s="288">
        <f t="shared" si="1"/>
        <v>3.5882986657827187</v>
      </c>
      <c r="E26" s="333">
        <v>2670</v>
      </c>
      <c r="F26" s="333">
        <v>2670</v>
      </c>
      <c r="G26" s="296">
        <f t="shared" si="4"/>
        <v>0</v>
      </c>
      <c r="H26" s="333">
        <v>1540</v>
      </c>
      <c r="I26" s="333">
        <v>840</v>
      </c>
      <c r="J26" s="288">
        <f>((I26/H26)-      1)*100</f>
        <v>-45.45454545454546</v>
      </c>
    </row>
    <row r="27" spans="1:10" s="294" customFormat="1" ht="14.1" customHeight="1">
      <c r="A27" s="469" t="s">
        <v>367</v>
      </c>
      <c r="B27" s="333">
        <v>1930</v>
      </c>
      <c r="C27" s="333">
        <v>1930</v>
      </c>
      <c r="D27" s="288">
        <f t="shared" si="1"/>
        <v>0</v>
      </c>
      <c r="E27" s="333">
        <v>2610</v>
      </c>
      <c r="F27" s="333">
        <v>2550</v>
      </c>
      <c r="G27" s="296">
        <f t="shared" si="4"/>
        <v>-2.2988505747126409</v>
      </c>
      <c r="H27" s="333" t="s">
        <v>445</v>
      </c>
      <c r="I27" s="333" t="s">
        <v>445</v>
      </c>
      <c r="J27" s="288" t="s">
        <v>442</v>
      </c>
    </row>
    <row r="28" spans="1:10" s="290" customFormat="1" ht="14.1" customHeight="1">
      <c r="A28" s="467" t="s">
        <v>417</v>
      </c>
      <c r="B28" s="89">
        <f>AVERAGE(B29:B36)</f>
        <v>2084.2704166666667</v>
      </c>
      <c r="C28" s="89">
        <f>AVERAGE(C29:C36)</f>
        <v>2026.6920833333331</v>
      </c>
      <c r="D28" s="311">
        <f t="shared" si="1"/>
        <v>-2.7625174196646451</v>
      </c>
      <c r="E28" s="89">
        <f>AVERAGE(E29:E36)</f>
        <v>1968</v>
      </c>
      <c r="F28" s="89">
        <f>AVERAGE(F29:F36)</f>
        <v>2005.732</v>
      </c>
      <c r="G28" s="379">
        <f>((F28/E28)-      1)*100</f>
        <v>1.9172764227642247</v>
      </c>
      <c r="H28" s="89">
        <f>AVERAGE(H29:H36)</f>
        <v>940</v>
      </c>
      <c r="I28" s="89">
        <f>AVERAGE(I29:I36)</f>
        <v>870</v>
      </c>
      <c r="J28" s="311">
        <f>((I28/H28)-      1)*100</f>
        <v>-7.4468085106383031</v>
      </c>
    </row>
    <row r="29" spans="1:10" s="294" customFormat="1" ht="14.1" customHeight="1">
      <c r="A29" s="469" t="s">
        <v>61</v>
      </c>
      <c r="B29" s="333">
        <v>1906.6666666666665</v>
      </c>
      <c r="C29" s="333">
        <v>1906.6666666666665</v>
      </c>
      <c r="D29" s="288">
        <f t="shared" si="1"/>
        <v>0</v>
      </c>
      <c r="E29" s="333">
        <v>1920</v>
      </c>
      <c r="F29" s="333">
        <v>1950</v>
      </c>
      <c r="G29" s="296">
        <f>((F29/E29)-      1)*100</f>
        <v>1.5625</v>
      </c>
      <c r="H29" s="333" t="s">
        <v>445</v>
      </c>
      <c r="I29" s="333" t="s">
        <v>445</v>
      </c>
      <c r="J29" s="288" t="s">
        <v>442</v>
      </c>
    </row>
    <row r="30" spans="1:10" s="294" customFormat="1" ht="14.1" customHeight="1">
      <c r="A30" s="469" t="s">
        <v>62</v>
      </c>
      <c r="B30" s="333">
        <v>2000</v>
      </c>
      <c r="C30" s="333">
        <v>2000</v>
      </c>
      <c r="D30" s="288">
        <f t="shared" si="1"/>
        <v>0</v>
      </c>
      <c r="E30" s="333" t="s">
        <v>445</v>
      </c>
      <c r="F30" s="333" t="s">
        <v>445</v>
      </c>
      <c r="G30" s="296" t="s">
        <v>442</v>
      </c>
      <c r="H30" s="333" t="s">
        <v>445</v>
      </c>
      <c r="I30" s="333" t="s">
        <v>445</v>
      </c>
      <c r="J30" s="288" t="s">
        <v>442</v>
      </c>
    </row>
    <row r="31" spans="1:10" s="294" customFormat="1" ht="14.1" customHeight="1">
      <c r="A31" s="469" t="s">
        <v>63</v>
      </c>
      <c r="B31" s="333">
        <v>2360</v>
      </c>
      <c r="C31" s="333">
        <v>2360</v>
      </c>
      <c r="D31" s="288">
        <f t="shared" si="1"/>
        <v>0</v>
      </c>
      <c r="E31" s="333" t="s">
        <v>445</v>
      </c>
      <c r="F31" s="333" t="s">
        <v>445</v>
      </c>
      <c r="G31" s="296" t="s">
        <v>442</v>
      </c>
      <c r="H31" s="333" t="s">
        <v>445</v>
      </c>
      <c r="I31" s="333" t="s">
        <v>445</v>
      </c>
      <c r="J31" s="288" t="s">
        <v>442</v>
      </c>
    </row>
    <row r="32" spans="1:10" s="294" customFormat="1" ht="14.1" customHeight="1">
      <c r="A32" s="469" t="s">
        <v>64</v>
      </c>
      <c r="B32" s="333">
        <v>1973.3333333333335</v>
      </c>
      <c r="C32" s="333">
        <v>1993.33</v>
      </c>
      <c r="D32" s="288">
        <f t="shared" si="1"/>
        <v>1.0133445945945896</v>
      </c>
      <c r="E32" s="333" t="s">
        <v>445</v>
      </c>
      <c r="F32" s="333" t="s">
        <v>445</v>
      </c>
      <c r="G32" s="296" t="s">
        <v>442</v>
      </c>
      <c r="H32" s="333">
        <v>940</v>
      </c>
      <c r="I32" s="333" t="s">
        <v>445</v>
      </c>
      <c r="J32" s="288" t="s">
        <v>442</v>
      </c>
    </row>
    <row r="33" spans="1:10" s="294" customFormat="1" ht="14.1" customHeight="1">
      <c r="A33" s="469" t="s">
        <v>110</v>
      </c>
      <c r="B33" s="333">
        <v>1813.33</v>
      </c>
      <c r="C33" s="333">
        <v>1866.87</v>
      </c>
      <c r="D33" s="288">
        <f t="shared" si="1"/>
        <v>2.9525789569466054</v>
      </c>
      <c r="E33" s="333">
        <v>1900</v>
      </c>
      <c r="F33" s="333">
        <v>1853.66</v>
      </c>
      <c r="G33" s="296">
        <f t="shared" ref="G33:G40" si="6">((F33/E33)-      1)*100</f>
        <v>-2.4389473684210516</v>
      </c>
      <c r="H33" s="333" t="s">
        <v>445</v>
      </c>
      <c r="I33" s="333" t="s">
        <v>445</v>
      </c>
      <c r="J33" s="288" t="s">
        <v>442</v>
      </c>
    </row>
    <row r="34" spans="1:10" s="294" customFormat="1" ht="14.1" customHeight="1">
      <c r="A34" s="469" t="s">
        <v>223</v>
      </c>
      <c r="B34" s="333">
        <v>2153.3333333333335</v>
      </c>
      <c r="C34" s="333">
        <v>2066.67</v>
      </c>
      <c r="D34" s="288">
        <f t="shared" si="1"/>
        <v>-4.0246130030959781</v>
      </c>
      <c r="E34" s="333">
        <v>2020</v>
      </c>
      <c r="F34" s="333">
        <v>2090</v>
      </c>
      <c r="G34" s="296">
        <f t="shared" si="6"/>
        <v>3.4653465346534684</v>
      </c>
      <c r="H34" s="333">
        <v>940</v>
      </c>
      <c r="I34" s="333">
        <v>870</v>
      </c>
      <c r="J34" s="288">
        <f t="shared" ref="J34" si="7">((I34/H34)-      1)*100</f>
        <v>-7.4468085106383031</v>
      </c>
    </row>
    <row r="35" spans="1:10" s="294" customFormat="1" ht="14.1" customHeight="1">
      <c r="A35" s="469" t="s">
        <v>257</v>
      </c>
      <c r="B35" s="333">
        <v>2450</v>
      </c>
      <c r="C35" s="333">
        <v>2200</v>
      </c>
      <c r="D35" s="288">
        <f t="shared" si="1"/>
        <v>-10.204081632653061</v>
      </c>
      <c r="E35" s="333">
        <v>2000</v>
      </c>
      <c r="F35" s="333">
        <v>2200</v>
      </c>
      <c r="G35" s="296">
        <f t="shared" si="6"/>
        <v>10.000000000000009</v>
      </c>
      <c r="H35" s="333" t="s">
        <v>445</v>
      </c>
      <c r="I35" s="333" t="s">
        <v>445</v>
      </c>
      <c r="J35" s="288" t="s">
        <v>442</v>
      </c>
    </row>
    <row r="36" spans="1:10" s="290" customFormat="1" ht="14.1" customHeight="1">
      <c r="A36" s="469" t="s">
        <v>224</v>
      </c>
      <c r="B36" s="333">
        <v>2017.5</v>
      </c>
      <c r="C36" s="333">
        <v>1820</v>
      </c>
      <c r="D36" s="288">
        <f t="shared" si="1"/>
        <v>-9.7893432465923187</v>
      </c>
      <c r="E36" s="333">
        <v>2000</v>
      </c>
      <c r="F36" s="333">
        <v>1935</v>
      </c>
      <c r="G36" s="296">
        <f t="shared" si="6"/>
        <v>-3.2499999999999973</v>
      </c>
      <c r="H36" s="333" t="s">
        <v>445</v>
      </c>
      <c r="I36" s="333" t="s">
        <v>445</v>
      </c>
      <c r="J36" s="288" t="s">
        <v>442</v>
      </c>
    </row>
    <row r="37" spans="1:10" s="295" customFormat="1" ht="14.1" customHeight="1">
      <c r="A37" s="467" t="s">
        <v>426</v>
      </c>
      <c r="B37" s="89">
        <f>AVERAGE(B38:B39)</f>
        <v>2897.5</v>
      </c>
      <c r="C37" s="89">
        <f>AVERAGE(C38:C39)</f>
        <v>2897.5</v>
      </c>
      <c r="D37" s="311">
        <f t="shared" si="1"/>
        <v>0</v>
      </c>
      <c r="E37" s="89">
        <f>AVERAGE(E38:E39)</f>
        <v>2935</v>
      </c>
      <c r="F37" s="89">
        <f>AVERAGE(F38:F39)</f>
        <v>2935</v>
      </c>
      <c r="G37" s="379">
        <f t="shared" si="6"/>
        <v>0</v>
      </c>
      <c r="H37" s="89" t="s">
        <v>312</v>
      </c>
      <c r="I37" s="89">
        <f>AVERAGE(I38:I39)</f>
        <v>2100</v>
      </c>
      <c r="J37" s="311" t="s">
        <v>442</v>
      </c>
    </row>
    <row r="38" spans="1:10" s="294" customFormat="1" ht="14.1" customHeight="1">
      <c r="A38" s="469" t="s">
        <v>428</v>
      </c>
      <c r="B38" s="333">
        <v>3050</v>
      </c>
      <c r="C38" s="333">
        <v>3050</v>
      </c>
      <c r="D38" s="288">
        <f t="shared" si="1"/>
        <v>0</v>
      </c>
      <c r="E38" s="333">
        <v>3000</v>
      </c>
      <c r="F38" s="333">
        <v>3000</v>
      </c>
      <c r="G38" s="296">
        <f t="shared" si="6"/>
        <v>0</v>
      </c>
      <c r="H38" s="333" t="s">
        <v>445</v>
      </c>
      <c r="I38" s="333">
        <v>2100</v>
      </c>
      <c r="J38" s="288" t="s">
        <v>442</v>
      </c>
    </row>
    <row r="39" spans="1:10" s="294" customFormat="1" ht="14.1" customHeight="1">
      <c r="A39" s="469" t="s">
        <v>371</v>
      </c>
      <c r="B39" s="333">
        <v>2745</v>
      </c>
      <c r="C39" s="333">
        <v>2745</v>
      </c>
      <c r="D39" s="288">
        <f t="shared" si="1"/>
        <v>0</v>
      </c>
      <c r="E39" s="333">
        <v>2870</v>
      </c>
      <c r="F39" s="333">
        <v>2870</v>
      </c>
      <c r="G39" s="296">
        <f t="shared" si="6"/>
        <v>0</v>
      </c>
      <c r="H39" s="333" t="s">
        <v>445</v>
      </c>
      <c r="I39" s="333" t="s">
        <v>445</v>
      </c>
      <c r="J39" s="288" t="s">
        <v>442</v>
      </c>
    </row>
    <row r="40" spans="1:10" s="294" customFormat="1" ht="14.1" customHeight="1">
      <c r="A40" s="467" t="s">
        <v>430</v>
      </c>
      <c r="B40" s="89">
        <f>AVERAGE(B42:B42)</f>
        <v>2102.1999999999998</v>
      </c>
      <c r="C40" s="89">
        <f>AVERAGE(C42:C42)</f>
        <v>2044.4</v>
      </c>
      <c r="D40" s="311">
        <f t="shared" si="1"/>
        <v>-2.7495005232613279</v>
      </c>
      <c r="E40" s="89">
        <f>AVERAGE(E42:E42)</f>
        <v>2220</v>
      </c>
      <c r="F40" s="89">
        <f>AVERAGE(F41:F42)</f>
        <v>2218.9</v>
      </c>
      <c r="G40" s="379">
        <f t="shared" si="6"/>
        <v>-4.9549549549543492E-2</v>
      </c>
      <c r="H40" s="89">
        <f t="shared" ref="H40:I40" si="8">AVERAGE(H41:H42)</f>
        <v>1198.9000000000001</v>
      </c>
      <c r="I40" s="89">
        <f t="shared" si="8"/>
        <v>1152.5</v>
      </c>
      <c r="J40" s="311">
        <f>((I40/H40)-      1)*100</f>
        <v>-3.8702143631662467</v>
      </c>
    </row>
    <row r="41" spans="1:10" s="294" customFormat="1" ht="14.1" customHeight="1">
      <c r="A41" s="469" t="s">
        <v>432</v>
      </c>
      <c r="B41" s="217" t="s">
        <v>445</v>
      </c>
      <c r="C41" s="217" t="s">
        <v>445</v>
      </c>
      <c r="D41" s="288" t="s">
        <v>442</v>
      </c>
      <c r="E41" s="217" t="s">
        <v>445</v>
      </c>
      <c r="F41" s="217">
        <v>2300</v>
      </c>
      <c r="G41" s="296" t="s">
        <v>442</v>
      </c>
      <c r="H41" s="217">
        <v>1300</v>
      </c>
      <c r="I41" s="217">
        <v>1240</v>
      </c>
      <c r="J41" s="288">
        <f>((I41/H41)-      1)*100</f>
        <v>-4.6153846153846096</v>
      </c>
    </row>
    <row r="42" spans="1:10" s="294" customFormat="1" ht="14.1" customHeight="1">
      <c r="A42" s="469" t="s">
        <v>291</v>
      </c>
      <c r="B42" s="333">
        <v>2102.1999999999998</v>
      </c>
      <c r="C42" s="333">
        <v>2044.4</v>
      </c>
      <c r="D42" s="288">
        <f t="shared" si="1"/>
        <v>-2.7495005232613279</v>
      </c>
      <c r="E42" s="333">
        <v>2220</v>
      </c>
      <c r="F42" s="333">
        <v>2137.8000000000002</v>
      </c>
      <c r="G42" s="296">
        <f>((F42/E42)-      1)*100</f>
        <v>-3.7027027027026982</v>
      </c>
      <c r="H42" s="333">
        <v>1097.8</v>
      </c>
      <c r="I42" s="333">
        <v>1065</v>
      </c>
      <c r="J42" s="288">
        <f>((I42/H42)-      1)*100</f>
        <v>-2.9877937693568946</v>
      </c>
    </row>
    <row r="43" spans="1:10" s="294" customFormat="1" ht="14.1" customHeight="1">
      <c r="A43" s="467" t="s">
        <v>294</v>
      </c>
      <c r="B43" s="89">
        <f>AVERAGE(B44:B48)</f>
        <v>1918.3333333333333</v>
      </c>
      <c r="C43" s="89">
        <f>AVERAGE(C44:C48)</f>
        <v>1879</v>
      </c>
      <c r="D43" s="311">
        <f t="shared" si="1"/>
        <v>-2.050390964378801</v>
      </c>
      <c r="E43" s="89">
        <f>AVERAGE(E44:E48)</f>
        <v>2215</v>
      </c>
      <c r="F43" s="89">
        <f>AVERAGE(F44:F48)</f>
        <v>1680</v>
      </c>
      <c r="G43" s="379">
        <f>((F43/E43)-      1)*100</f>
        <v>-24.153498871331823</v>
      </c>
      <c r="H43" s="89">
        <f t="shared" ref="H43:I43" si="9">AVERAGE(H44:H48)</f>
        <v>947.5</v>
      </c>
      <c r="I43" s="89">
        <f t="shared" si="9"/>
        <v>1230</v>
      </c>
      <c r="J43" s="311">
        <f>((I43/H43)-      1)*100</f>
        <v>29.815303430079165</v>
      </c>
    </row>
    <row r="44" spans="1:10" s="294" customFormat="1" ht="14.1" customHeight="1">
      <c r="A44" s="469" t="s">
        <v>295</v>
      </c>
      <c r="B44" s="333">
        <v>1950</v>
      </c>
      <c r="C44" s="333">
        <v>1960</v>
      </c>
      <c r="D44" s="288">
        <f t="shared" si="1"/>
        <v>0.512820512820511</v>
      </c>
      <c r="E44" s="333" t="s">
        <v>445</v>
      </c>
      <c r="F44" s="333" t="s">
        <v>445</v>
      </c>
      <c r="G44" s="296" t="s">
        <v>442</v>
      </c>
      <c r="H44" s="333" t="s">
        <v>445</v>
      </c>
      <c r="I44" s="333" t="s">
        <v>445</v>
      </c>
      <c r="J44" s="288" t="s">
        <v>442</v>
      </c>
    </row>
    <row r="45" spans="1:10" s="294" customFormat="1" ht="14.1" customHeight="1">
      <c r="A45" s="469" t="s">
        <v>296</v>
      </c>
      <c r="B45" s="333">
        <v>1795</v>
      </c>
      <c r="C45" s="333">
        <v>1835</v>
      </c>
      <c r="D45" s="288">
        <f t="shared" si="1"/>
        <v>2.2284122562674202</v>
      </c>
      <c r="E45" s="333" t="s">
        <v>445</v>
      </c>
      <c r="F45" s="333" t="s">
        <v>445</v>
      </c>
      <c r="G45" s="296" t="s">
        <v>442</v>
      </c>
      <c r="H45" s="333">
        <v>710</v>
      </c>
      <c r="I45" s="333" t="s">
        <v>445</v>
      </c>
      <c r="J45" s="288" t="s">
        <v>442</v>
      </c>
    </row>
    <row r="46" spans="1:10" s="294" customFormat="1" ht="14.1" customHeight="1">
      <c r="A46" s="469" t="s">
        <v>425</v>
      </c>
      <c r="B46" s="333">
        <v>2200</v>
      </c>
      <c r="C46" s="333">
        <v>1920</v>
      </c>
      <c r="D46" s="288">
        <f t="shared" si="1"/>
        <v>-12.727272727272732</v>
      </c>
      <c r="E46" s="333">
        <v>2040</v>
      </c>
      <c r="F46" s="333">
        <v>1960</v>
      </c>
      <c r="G46" s="296">
        <f>((F46/E46)-      1)*100</f>
        <v>-3.9215686274509776</v>
      </c>
      <c r="H46" s="333" t="s">
        <v>445</v>
      </c>
      <c r="I46" s="333">
        <v>1700</v>
      </c>
      <c r="J46" s="288" t="s">
        <v>442</v>
      </c>
    </row>
    <row r="47" spans="1:10" s="293" customFormat="1" ht="14.1" customHeight="1">
      <c r="A47" s="469" t="s">
        <v>255</v>
      </c>
      <c r="B47" s="333">
        <v>1833.333333333333</v>
      </c>
      <c r="C47" s="333">
        <v>1820</v>
      </c>
      <c r="D47" s="288">
        <f t="shared" si="1"/>
        <v>-0.72727272727270975</v>
      </c>
      <c r="E47" s="333" t="s">
        <v>445</v>
      </c>
      <c r="F47" s="333">
        <v>1400</v>
      </c>
      <c r="G47" s="296" t="s">
        <v>442</v>
      </c>
      <c r="H47" s="333">
        <v>1000</v>
      </c>
      <c r="I47" s="333">
        <v>760</v>
      </c>
      <c r="J47" s="288">
        <f t="shared" ref="J47" si="10">((I47/H47)-      1)*100</f>
        <v>-24</v>
      </c>
    </row>
    <row r="48" spans="1:10" s="294" customFormat="1" ht="14.1" customHeight="1">
      <c r="A48" s="469" t="s">
        <v>297</v>
      </c>
      <c r="B48" s="333">
        <v>1813.3333333333335</v>
      </c>
      <c r="C48" s="333">
        <v>1860</v>
      </c>
      <c r="D48" s="288">
        <f t="shared" si="1"/>
        <v>2.5735294117646967</v>
      </c>
      <c r="E48" s="333">
        <v>2390</v>
      </c>
      <c r="F48" s="333" t="s">
        <v>445</v>
      </c>
      <c r="G48" s="296" t="s">
        <v>442</v>
      </c>
      <c r="H48" s="333">
        <f>AVERAGE(H49:H56)</f>
        <v>1132.5</v>
      </c>
      <c r="I48" s="217" t="s">
        <v>445</v>
      </c>
      <c r="J48" s="288" t="s">
        <v>442</v>
      </c>
    </row>
    <row r="49" spans="1:10" s="294" customFormat="1" ht="14.1" customHeight="1">
      <c r="A49" s="467" t="s">
        <v>298</v>
      </c>
      <c r="B49" s="89">
        <f>AVERAGE(B50:B56)</f>
        <v>1930.5714285714287</v>
      </c>
      <c r="C49" s="89">
        <f>AVERAGE(C50:C56)</f>
        <v>1860.7142857142858</v>
      </c>
      <c r="D49" s="311">
        <f t="shared" si="1"/>
        <v>-3.6184697350895356</v>
      </c>
      <c r="E49" s="89">
        <f>AVERAGE(E50:E56)</f>
        <v>2180</v>
      </c>
      <c r="F49" s="89">
        <f>AVERAGE(F50:F56)</f>
        <v>2066.6666666666665</v>
      </c>
      <c r="G49" s="379">
        <f>((F49/E49)-      1)*100</f>
        <v>-5.1987767584097959</v>
      </c>
      <c r="H49" s="89">
        <f>AVERAGE(H50:H56)</f>
        <v>1132.5</v>
      </c>
      <c r="I49" s="89">
        <f>AVERAGE(I50:I56)</f>
        <v>1127.5</v>
      </c>
      <c r="J49" s="311">
        <f>((I49/H49)-      1)*100</f>
        <v>-0.44150110375276164</v>
      </c>
    </row>
    <row r="50" spans="1:10" s="294" customFormat="1" ht="14.1" customHeight="1">
      <c r="A50" s="469" t="s">
        <v>299</v>
      </c>
      <c r="B50" s="333">
        <v>1700</v>
      </c>
      <c r="C50" s="333">
        <v>1700</v>
      </c>
      <c r="D50" s="288">
        <f t="shared" si="1"/>
        <v>0</v>
      </c>
      <c r="E50" s="333">
        <v>1700</v>
      </c>
      <c r="F50" s="333">
        <v>1700</v>
      </c>
      <c r="G50" s="296">
        <f>((F50/E50)-      1)*100</f>
        <v>0</v>
      </c>
      <c r="H50" s="333" t="s">
        <v>445</v>
      </c>
      <c r="I50" s="333" t="s">
        <v>445</v>
      </c>
      <c r="J50" s="288" t="s">
        <v>442</v>
      </c>
    </row>
    <row r="51" spans="1:10" s="294" customFormat="1" ht="14.1" customHeight="1">
      <c r="A51" s="469" t="s">
        <v>300</v>
      </c>
      <c r="B51" s="333">
        <v>1900</v>
      </c>
      <c r="C51" s="333">
        <v>1900</v>
      </c>
      <c r="D51" s="288">
        <f t="shared" si="1"/>
        <v>0</v>
      </c>
      <c r="E51" s="333">
        <v>2200</v>
      </c>
      <c r="F51" s="333">
        <v>2200</v>
      </c>
      <c r="G51" s="296">
        <f>((F51/E51)-      1)*100</f>
        <v>0</v>
      </c>
      <c r="H51" s="333" t="s">
        <v>445</v>
      </c>
      <c r="I51" s="333" t="s">
        <v>445</v>
      </c>
      <c r="J51" s="288" t="s">
        <v>442</v>
      </c>
    </row>
    <row r="52" spans="1:10" s="294" customFormat="1" ht="14.1" customHeight="1">
      <c r="A52" s="469" t="s">
        <v>301</v>
      </c>
      <c r="B52" s="333">
        <v>1700</v>
      </c>
      <c r="C52" s="333">
        <v>1700</v>
      </c>
      <c r="D52" s="288">
        <f t="shared" si="1"/>
        <v>0</v>
      </c>
      <c r="E52" s="333" t="s">
        <v>445</v>
      </c>
      <c r="F52" s="333" t="s">
        <v>445</v>
      </c>
      <c r="G52" s="296" t="s">
        <v>442</v>
      </c>
      <c r="H52" s="333" t="s">
        <v>445</v>
      </c>
      <c r="I52" s="333" t="s">
        <v>445</v>
      </c>
      <c r="J52" s="288" t="s">
        <v>442</v>
      </c>
    </row>
    <row r="53" spans="1:10" s="294" customFormat="1" ht="14.1" customHeight="1">
      <c r="A53" s="469" t="s">
        <v>302</v>
      </c>
      <c r="B53" s="333">
        <v>2300</v>
      </c>
      <c r="C53" s="333">
        <v>2300</v>
      </c>
      <c r="D53" s="288">
        <f t="shared" si="1"/>
        <v>0</v>
      </c>
      <c r="E53" s="333" t="s">
        <v>445</v>
      </c>
      <c r="F53" s="333" t="s">
        <v>445</v>
      </c>
      <c r="G53" s="296" t="s">
        <v>442</v>
      </c>
      <c r="H53" s="333" t="s">
        <v>445</v>
      </c>
      <c r="I53" s="333" t="s">
        <v>445</v>
      </c>
      <c r="J53" s="288" t="s">
        <v>442</v>
      </c>
    </row>
    <row r="54" spans="1:10" ht="14.1" customHeight="1">
      <c r="A54" s="469" t="s">
        <v>256</v>
      </c>
      <c r="B54" s="333">
        <v>2224</v>
      </c>
      <c r="C54" s="333">
        <v>1700</v>
      </c>
      <c r="D54" s="288">
        <f t="shared" si="1"/>
        <v>-23.561151079136689</v>
      </c>
      <c r="E54" s="333" t="s">
        <v>445</v>
      </c>
      <c r="F54" s="333" t="s">
        <v>445</v>
      </c>
      <c r="G54" s="296" t="s">
        <v>442</v>
      </c>
      <c r="H54" s="333">
        <v>1200</v>
      </c>
      <c r="I54" s="333" t="s">
        <v>445</v>
      </c>
      <c r="J54" s="288" t="s">
        <v>442</v>
      </c>
    </row>
    <row r="55" spans="1:10" s="294" customFormat="1" ht="14.1" customHeight="1">
      <c r="A55" s="469" t="s">
        <v>274</v>
      </c>
      <c r="B55" s="333">
        <v>1900</v>
      </c>
      <c r="C55" s="333">
        <v>1900</v>
      </c>
      <c r="D55" s="288">
        <f t="shared" si="1"/>
        <v>0</v>
      </c>
      <c r="E55" s="333">
        <v>2300</v>
      </c>
      <c r="F55" s="333">
        <v>2300</v>
      </c>
      <c r="G55" s="296">
        <f>((F55/E55)-      1)*100</f>
        <v>0</v>
      </c>
      <c r="H55" s="333">
        <v>1065</v>
      </c>
      <c r="I55" s="333">
        <v>1200</v>
      </c>
      <c r="J55" s="288">
        <f>((I55/H55)-      1)*100</f>
        <v>12.676056338028175</v>
      </c>
    </row>
    <row r="56" spans="1:10" s="294" customFormat="1" ht="14.1" customHeight="1">
      <c r="A56" s="469" t="s">
        <v>275</v>
      </c>
      <c r="B56" s="333">
        <v>1790</v>
      </c>
      <c r="C56" s="333">
        <v>1825</v>
      </c>
      <c r="D56" s="288">
        <f t="shared" si="1"/>
        <v>1.9553072625698276</v>
      </c>
      <c r="E56" s="333">
        <v>2520</v>
      </c>
      <c r="F56" s="333" t="s">
        <v>445</v>
      </c>
      <c r="G56" s="296" t="s">
        <v>442</v>
      </c>
      <c r="H56" s="333" t="s">
        <v>445</v>
      </c>
      <c r="I56" s="333">
        <v>1055</v>
      </c>
      <c r="J56" s="288" t="s">
        <v>442</v>
      </c>
    </row>
    <row r="57" spans="1:10" s="294" customFormat="1" ht="14.1" customHeight="1">
      <c r="A57" s="467" t="s">
        <v>277</v>
      </c>
      <c r="B57" s="89">
        <f>AVERAGE(B58:B66)</f>
        <v>1985</v>
      </c>
      <c r="C57" s="89">
        <f>AVERAGE(C58:C66)</f>
        <v>2047.7777777777778</v>
      </c>
      <c r="D57" s="311">
        <f t="shared" si="1"/>
        <v>3.1626084522810016</v>
      </c>
      <c r="E57" s="89">
        <f t="shared" ref="E57:F57" si="11">AVERAGE(E58:E66)</f>
        <v>2032.2</v>
      </c>
      <c r="F57" s="89">
        <f t="shared" si="11"/>
        <v>2046.6666666666667</v>
      </c>
      <c r="G57" s="379">
        <f>((F57/E57)-      1)*100</f>
        <v>0.71187219105730559</v>
      </c>
      <c r="H57" s="89">
        <f t="shared" ref="H57:I57" si="12">AVERAGE(H58:H66)</f>
        <v>852.5</v>
      </c>
      <c r="I57" s="89">
        <f t="shared" si="12"/>
        <v>795</v>
      </c>
      <c r="J57" s="311">
        <f>((I57/H57)-      1)*100</f>
        <v>-6.7448680351906205</v>
      </c>
    </row>
    <row r="58" spans="1:10" s="290" customFormat="1" ht="14.1" customHeight="1">
      <c r="A58" s="469" t="s">
        <v>279</v>
      </c>
      <c r="B58" s="333">
        <v>2000</v>
      </c>
      <c r="C58" s="333">
        <v>1900</v>
      </c>
      <c r="D58" s="288">
        <f>((C58/B58)-      1)*100</f>
        <v>-5.0000000000000044</v>
      </c>
      <c r="E58" s="333">
        <v>2300</v>
      </c>
      <c r="F58" s="333" t="s">
        <v>445</v>
      </c>
      <c r="G58" s="296" t="s">
        <v>442</v>
      </c>
      <c r="H58" s="333">
        <v>1250</v>
      </c>
      <c r="I58" s="333" t="s">
        <v>445</v>
      </c>
      <c r="J58" s="288" t="s">
        <v>442</v>
      </c>
    </row>
    <row r="59" spans="1:10" s="294" customFormat="1" ht="14.1" customHeight="1">
      <c r="A59" s="469" t="s">
        <v>278</v>
      </c>
      <c r="B59" s="333">
        <v>1900</v>
      </c>
      <c r="C59" s="333">
        <v>2000</v>
      </c>
      <c r="D59" s="288">
        <f t="shared" si="1"/>
        <v>5.2631578947368363</v>
      </c>
      <c r="E59" s="333" t="s">
        <v>445</v>
      </c>
      <c r="F59" s="333">
        <v>2300</v>
      </c>
      <c r="G59" s="296" t="s">
        <v>442</v>
      </c>
      <c r="H59" s="333" t="s">
        <v>445</v>
      </c>
      <c r="I59" s="333" t="s">
        <v>445</v>
      </c>
      <c r="J59" s="288" t="s">
        <v>442</v>
      </c>
    </row>
    <row r="60" spans="1:10" s="294" customFormat="1" ht="14.1" customHeight="1">
      <c r="A60" s="469" t="s">
        <v>280</v>
      </c>
      <c r="B60" s="333" t="s">
        <v>445</v>
      </c>
      <c r="C60" s="333">
        <v>2200</v>
      </c>
      <c r="D60" s="288" t="s">
        <v>442</v>
      </c>
      <c r="E60" s="333" t="s">
        <v>445</v>
      </c>
      <c r="F60" s="333" t="s">
        <v>445</v>
      </c>
      <c r="G60" s="296" t="s">
        <v>442</v>
      </c>
      <c r="H60" s="333" t="s">
        <v>445</v>
      </c>
      <c r="I60" s="333">
        <v>900</v>
      </c>
      <c r="J60" s="288" t="s">
        <v>442</v>
      </c>
    </row>
    <row r="61" spans="1:10" s="294" customFormat="1" ht="14.1" customHeight="1">
      <c r="A61" s="469" t="s">
        <v>282</v>
      </c>
      <c r="B61" s="333">
        <v>2400</v>
      </c>
      <c r="C61" s="333">
        <v>2400</v>
      </c>
      <c r="D61" s="288">
        <f t="shared" si="1"/>
        <v>0</v>
      </c>
      <c r="E61" s="333" t="s">
        <v>445</v>
      </c>
      <c r="F61" s="333" t="s">
        <v>445</v>
      </c>
      <c r="G61" s="296" t="s">
        <v>442</v>
      </c>
      <c r="H61" s="333">
        <v>700</v>
      </c>
      <c r="I61" s="333">
        <v>700</v>
      </c>
      <c r="J61" s="288">
        <f>((I61/H61)-      1)*100</f>
        <v>0</v>
      </c>
    </row>
    <row r="62" spans="1:10" s="294" customFormat="1" ht="14.1" customHeight="1">
      <c r="A62" s="469" t="s">
        <v>37</v>
      </c>
      <c r="B62" s="333">
        <v>1910</v>
      </c>
      <c r="C62" s="333">
        <v>2400</v>
      </c>
      <c r="D62" s="288">
        <f t="shared" si="1"/>
        <v>25.654450261780106</v>
      </c>
      <c r="E62" s="333" t="s">
        <v>445</v>
      </c>
      <c r="F62" s="333" t="s">
        <v>445</v>
      </c>
      <c r="G62" s="296" t="s">
        <v>442</v>
      </c>
      <c r="H62" s="333" t="s">
        <v>445</v>
      </c>
      <c r="I62" s="333">
        <v>1100</v>
      </c>
      <c r="J62" s="288" t="s">
        <v>442</v>
      </c>
    </row>
    <row r="63" spans="1:10" s="295" customFormat="1" ht="14.1" customHeight="1">
      <c r="A63" s="469" t="s">
        <v>283</v>
      </c>
      <c r="B63" s="333">
        <v>2120</v>
      </c>
      <c r="C63" s="333">
        <v>1890</v>
      </c>
      <c r="D63" s="288">
        <f t="shared" si="1"/>
        <v>-10.849056603773588</v>
      </c>
      <c r="E63" s="333" t="s">
        <v>445</v>
      </c>
      <c r="F63" s="333" t="s">
        <v>445</v>
      </c>
      <c r="G63" s="296" t="s">
        <v>442</v>
      </c>
      <c r="H63" s="333" t="s">
        <v>445</v>
      </c>
      <c r="I63" s="333" t="s">
        <v>445</v>
      </c>
      <c r="J63" s="288" t="s">
        <v>442</v>
      </c>
    </row>
    <row r="64" spans="1:10" s="294" customFormat="1" ht="14.1" customHeight="1">
      <c r="A64" s="469" t="s">
        <v>284</v>
      </c>
      <c r="B64" s="333">
        <v>1870</v>
      </c>
      <c r="C64" s="333">
        <v>1910</v>
      </c>
      <c r="D64" s="288">
        <f t="shared" si="1"/>
        <v>2.1390374331550888</v>
      </c>
      <c r="E64" s="333">
        <v>1846.6</v>
      </c>
      <c r="F64" s="333">
        <v>1900</v>
      </c>
      <c r="G64" s="296">
        <f>((F64/E64)-      1)*100</f>
        <v>2.8918011480558947</v>
      </c>
      <c r="H64" s="333">
        <v>630</v>
      </c>
      <c r="I64" s="333">
        <v>690</v>
      </c>
      <c r="J64" s="288">
        <f>((I64/H64)-      1)*100</f>
        <v>9.5238095238095344</v>
      </c>
    </row>
    <row r="65" spans="1:10" s="294" customFormat="1" ht="14.1" customHeight="1">
      <c r="A65" s="469" t="s">
        <v>173</v>
      </c>
      <c r="B65" s="333">
        <v>1860</v>
      </c>
      <c r="C65" s="333">
        <v>1910</v>
      </c>
      <c r="D65" s="288">
        <f t="shared" si="1"/>
        <v>2.6881720430107503</v>
      </c>
      <c r="E65" s="333">
        <v>1950</v>
      </c>
      <c r="F65" s="333">
        <v>1940</v>
      </c>
      <c r="G65" s="296">
        <f>((F65/E65)-      1)*100</f>
        <v>-0.512820512820511</v>
      </c>
      <c r="H65" s="333">
        <v>830</v>
      </c>
      <c r="I65" s="333">
        <v>700</v>
      </c>
      <c r="J65" s="288">
        <f>((I65/H65)-      1)*100</f>
        <v>-15.662650602409634</v>
      </c>
    </row>
    <row r="66" spans="1:10" s="294" customFormat="1" ht="14.1" customHeight="1">
      <c r="A66" s="469" t="s">
        <v>285</v>
      </c>
      <c r="B66" s="333">
        <v>1820</v>
      </c>
      <c r="C66" s="333">
        <v>1820</v>
      </c>
      <c r="D66" s="288">
        <f t="shared" si="1"/>
        <v>0</v>
      </c>
      <c r="E66" s="333" t="s">
        <v>445</v>
      </c>
      <c r="F66" s="333" t="s">
        <v>445</v>
      </c>
      <c r="G66" s="296" t="s">
        <v>442</v>
      </c>
      <c r="H66" s="333" t="s">
        <v>445</v>
      </c>
      <c r="I66" s="333">
        <v>680</v>
      </c>
      <c r="J66" s="288" t="s">
        <v>442</v>
      </c>
    </row>
    <row r="67" spans="1:10" s="294" customFormat="1" ht="14.1" customHeight="1">
      <c r="A67" s="467" t="s">
        <v>286</v>
      </c>
      <c r="B67" s="89">
        <f>AVERAGE(B68:B71)</f>
        <v>1900</v>
      </c>
      <c r="C67" s="89">
        <f>AVERAGE(C68:C71)</f>
        <v>1915.85</v>
      </c>
      <c r="D67" s="311">
        <f t="shared" si="1"/>
        <v>0.83421052631578174</v>
      </c>
      <c r="E67" s="89" t="s">
        <v>312</v>
      </c>
      <c r="F67" s="89">
        <f>AVERAGE(F68:F71)</f>
        <v>2000</v>
      </c>
      <c r="G67" s="379" t="s">
        <v>442</v>
      </c>
      <c r="H67" s="89" t="s">
        <v>312</v>
      </c>
      <c r="I67" s="89" t="s">
        <v>573</v>
      </c>
      <c r="J67" s="311" t="s">
        <v>442</v>
      </c>
    </row>
    <row r="68" spans="1:10" s="290" customFormat="1" ht="14.1" customHeight="1">
      <c r="A68" s="469" t="s">
        <v>287</v>
      </c>
      <c r="B68" s="333">
        <v>2000</v>
      </c>
      <c r="C68" s="333">
        <v>2000</v>
      </c>
      <c r="D68" s="288">
        <f t="shared" si="1"/>
        <v>0</v>
      </c>
      <c r="E68" s="333" t="s">
        <v>445</v>
      </c>
      <c r="F68" s="333" t="s">
        <v>445</v>
      </c>
      <c r="G68" s="296" t="s">
        <v>442</v>
      </c>
      <c r="H68" s="333" t="s">
        <v>445</v>
      </c>
      <c r="I68" s="333" t="s">
        <v>445</v>
      </c>
      <c r="J68" s="288" t="s">
        <v>442</v>
      </c>
    </row>
    <row r="69" spans="1:10" s="294" customFormat="1" ht="14.1" customHeight="1">
      <c r="A69" s="469" t="s">
        <v>288</v>
      </c>
      <c r="B69" s="333">
        <v>1780</v>
      </c>
      <c r="C69" s="333">
        <v>1850</v>
      </c>
      <c r="D69" s="288">
        <f t="shared" si="1"/>
        <v>3.9325842696629199</v>
      </c>
      <c r="E69" s="333" t="s">
        <v>445</v>
      </c>
      <c r="F69" s="333" t="s">
        <v>445</v>
      </c>
      <c r="G69" s="296" t="s">
        <v>442</v>
      </c>
      <c r="H69" s="333" t="s">
        <v>445</v>
      </c>
      <c r="I69" s="333" t="s">
        <v>445</v>
      </c>
      <c r="J69" s="288" t="s">
        <v>442</v>
      </c>
    </row>
    <row r="70" spans="1:10" s="294" customFormat="1" ht="14.1" customHeight="1">
      <c r="A70" s="469" t="s">
        <v>174</v>
      </c>
      <c r="B70" s="333">
        <v>1860</v>
      </c>
      <c r="C70" s="333">
        <v>1813.4</v>
      </c>
      <c r="D70" s="288">
        <f t="shared" si="1"/>
        <v>-2.5053763440860188</v>
      </c>
      <c r="E70" s="333" t="s">
        <v>445</v>
      </c>
      <c r="F70" s="333">
        <v>2000</v>
      </c>
      <c r="G70" s="296" t="s">
        <v>442</v>
      </c>
      <c r="H70" s="333" t="s">
        <v>445</v>
      </c>
      <c r="I70" s="333" t="s">
        <v>445</v>
      </c>
      <c r="J70" s="288" t="s">
        <v>442</v>
      </c>
    </row>
    <row r="71" spans="1:10" s="295" customFormat="1" ht="14.1" customHeight="1">
      <c r="A71" s="476" t="s">
        <v>289</v>
      </c>
      <c r="B71" s="472">
        <v>1960</v>
      </c>
      <c r="C71" s="472">
        <v>2000</v>
      </c>
      <c r="D71" s="413">
        <f t="shared" si="1"/>
        <v>2.0408163265306145</v>
      </c>
      <c r="E71" s="472" t="s">
        <v>445</v>
      </c>
      <c r="F71" s="472">
        <v>2000</v>
      </c>
      <c r="G71" s="457" t="s">
        <v>442</v>
      </c>
      <c r="H71" s="472" t="s">
        <v>445</v>
      </c>
      <c r="I71" s="472" t="s">
        <v>445</v>
      </c>
      <c r="J71" s="413" t="s">
        <v>442</v>
      </c>
    </row>
    <row r="72" spans="1:10" s="294" customFormat="1" ht="10.5" customHeight="1">
      <c r="A72" s="309" t="s">
        <v>196</v>
      </c>
      <c r="B72" s="475"/>
      <c r="C72" s="475"/>
      <c r="D72" s="473"/>
      <c r="E72" s="474"/>
      <c r="F72" s="474"/>
      <c r="G72" s="473"/>
      <c r="H72" s="475"/>
      <c r="I72" s="475"/>
      <c r="J72" s="473"/>
    </row>
    <row r="73" spans="1:10" s="294" customFormat="1" ht="10.5" customHeight="1">
      <c r="A73" s="309" t="s">
        <v>93</v>
      </c>
      <c r="B73" s="291"/>
      <c r="C73" s="291"/>
      <c r="D73" s="291"/>
      <c r="E73" s="474"/>
      <c r="F73" s="474"/>
      <c r="G73" s="291"/>
      <c r="H73" s="474"/>
      <c r="I73" s="474"/>
      <c r="J73" s="473"/>
    </row>
    <row r="74" spans="1:10" s="290" customFormat="1" ht="10.5" customHeight="1"/>
    <row r="75" spans="1:10" s="294" customFormat="1" ht="10.5" customHeight="1"/>
    <row r="76" spans="1:10" s="294" customFormat="1" ht="10.5" customHeight="1"/>
    <row r="77" spans="1:10" s="295" customFormat="1" ht="10.5" customHeight="1"/>
    <row r="78" spans="1:10" s="294" customFormat="1" ht="10.5" customHeight="1"/>
    <row r="79" spans="1:10" s="294" customFormat="1" ht="10.5" customHeight="1"/>
    <row r="80" spans="1:10" s="294" customFormat="1" ht="10.5" customHeight="1"/>
    <row r="81" s="294" customFormat="1" ht="10.5" customHeight="1"/>
    <row r="82" s="294" customFormat="1" ht="10.5" customHeight="1"/>
    <row r="83" s="290" customFormat="1" ht="10.5" customHeight="1"/>
    <row r="84" s="294" customFormat="1" ht="10.5" customHeight="1"/>
    <row r="85" s="295" customFormat="1" ht="10.5" customHeight="1"/>
    <row r="86" s="294" customFormat="1" ht="10.5" customHeight="1"/>
    <row r="87" s="294" customFormat="1" ht="10.5" customHeight="1"/>
    <row r="88" s="290" customFormat="1" ht="10.5" customHeight="1"/>
    <row r="89" s="294" customFormat="1" ht="10.5" customHeight="1"/>
    <row r="90" s="294" customFormat="1" ht="10.5" customHeight="1"/>
    <row r="91" s="294" customFormat="1" ht="10.5" customHeight="1"/>
    <row r="92" s="294" customFormat="1" ht="10.5" customHeight="1"/>
    <row r="93" s="294" customFormat="1" ht="10.5" customHeight="1"/>
    <row r="94" s="294" customFormat="1" ht="10.5" customHeight="1"/>
    <row r="95" s="294" customFormat="1" ht="10.5" customHeight="1"/>
    <row r="96" s="290" customFormat="1" ht="10.5" customHeight="1"/>
    <row r="97" s="295" customFormat="1" ht="10.5" customHeight="1"/>
    <row r="98" s="294" customFormat="1" ht="10.5" customHeight="1"/>
    <row r="99" s="294" customFormat="1" ht="10.5" customHeight="1"/>
    <row r="100" s="294" customFormat="1" ht="10.5" customHeight="1"/>
    <row r="101" s="294" customFormat="1" ht="10.5" customHeight="1"/>
    <row r="102" s="294" customFormat="1" ht="10.5" customHeight="1"/>
    <row r="103" s="294" customFormat="1" ht="10.5" customHeight="1"/>
    <row r="104" s="294" customFormat="1" ht="10.5" customHeight="1"/>
    <row r="105" s="294" customFormat="1" ht="10.5" customHeight="1"/>
    <row r="106" s="294" customFormat="1" ht="10.5" customHeight="1"/>
    <row r="107" s="294" customFormat="1" ht="10.5" customHeight="1"/>
    <row r="108" s="294" customFormat="1" ht="10.5" customHeight="1"/>
    <row r="109" s="295" customFormat="1" ht="10.5" customHeight="1"/>
    <row r="110" s="294" customFormat="1" ht="10.5" customHeight="1"/>
    <row r="111" s="294" customFormat="1" ht="10.5" customHeight="1"/>
    <row r="112" s="294" customFormat="1" ht="10.5" customHeight="1"/>
    <row r="113" s="295" customFormat="1" ht="10.5" customHeight="1"/>
    <row r="114" s="294" customFormat="1" ht="10.5" customHeight="1"/>
    <row r="115" s="294" customFormat="1" ht="10.5" customHeight="1"/>
    <row r="116" s="295" customFormat="1" ht="10.5" customHeight="1"/>
    <row r="117" s="294" customFormat="1" ht="10.5" customHeight="1"/>
    <row r="118" s="294" customFormat="1" ht="10.5" customHeight="1"/>
    <row r="119" s="295" customFormat="1" ht="10.5" customHeight="1"/>
    <row r="120" ht="10.5" customHeight="1"/>
    <row r="121" s="290" customFormat="1" ht="10.5" customHeight="1"/>
    <row r="122" s="294" customFormat="1" ht="10.5" customHeight="1"/>
    <row r="123" s="294" customFormat="1" ht="11.1" customHeight="1"/>
    <row r="124" s="294" customFormat="1" ht="11.1" customHeight="1"/>
    <row r="125" s="294" customFormat="1" ht="11.1" customHeight="1"/>
    <row r="126" s="294" customFormat="1" ht="11.1" customHeight="1"/>
    <row r="127" ht="12.95" customHeight="1"/>
    <row r="128" ht="12.95" customHeight="1"/>
    <row r="129" ht="12.95" customHeight="1"/>
    <row r="130" s="295" customFormat="1" ht="11.1" customHeight="1"/>
    <row r="131" s="295" customFormat="1" ht="11.1" customHeight="1"/>
    <row r="132" s="294" customFormat="1" ht="11.1" customHeight="1"/>
    <row r="133" s="290" customFormat="1" ht="11.1" customHeight="1"/>
    <row r="134" s="290" customFormat="1" ht="11.1" customHeight="1"/>
    <row r="135" s="295" customFormat="1" ht="11.1" customHeight="1"/>
    <row r="136" s="294" customFormat="1" ht="11.1" customHeight="1"/>
    <row r="137" s="294" customFormat="1" ht="11.1" customHeight="1"/>
    <row r="138" s="294" customFormat="1" ht="11.1" customHeight="1"/>
    <row r="139" s="290" customFormat="1" ht="11.1" customHeight="1"/>
    <row r="140" s="294" customFormat="1" ht="11.1" customHeight="1"/>
    <row r="141" s="293" customFormat="1" ht="11.1" customHeight="1"/>
    <row r="142" s="293" customFormat="1" ht="11.1" customHeight="1"/>
    <row r="143" s="294" customFormat="1" ht="11.1" customHeight="1"/>
    <row r="144" s="294" customFormat="1" ht="11.1" customHeight="1"/>
    <row r="145" s="294" customFormat="1" ht="11.1" customHeight="1"/>
    <row r="146" s="290" customFormat="1" ht="11.1" customHeight="1"/>
    <row r="147" s="290" customFormat="1" ht="11.1" customHeight="1"/>
    <row r="148" s="294" customFormat="1" ht="11.1" customHeight="1"/>
    <row r="149" s="294" customFormat="1" ht="11.1" customHeight="1"/>
    <row r="150" s="295" customFormat="1" ht="11.1" customHeight="1"/>
    <row r="151" s="294" customFormat="1" ht="11.1" customHeight="1"/>
    <row r="152" s="294" customFormat="1" ht="11.1" customHeight="1"/>
    <row r="153" s="294" customFormat="1" ht="11.1" customHeight="1"/>
    <row r="154" s="290" customFormat="1" ht="11.1" customHeight="1"/>
    <row r="155" s="295" customFormat="1" ht="11.1" customHeight="1"/>
    <row r="156" s="294" customFormat="1" ht="11.1" customHeight="1"/>
    <row r="157" s="294" customFormat="1" ht="11.1" customHeight="1"/>
    <row r="158" s="295" customFormat="1" ht="11.1" customHeight="1"/>
    <row r="159" s="294" customFormat="1"/>
    <row r="160" s="294" customFormat="1"/>
    <row r="161" s="294" customFormat="1"/>
  </sheetData>
  <mergeCells count="4">
    <mergeCell ref="A5:A6"/>
    <mergeCell ref="B5:D5"/>
    <mergeCell ref="E5:G5"/>
    <mergeCell ref="H5:J5"/>
  </mergeCells>
  <phoneticPr fontId="19" type="noConversion"/>
  <pageMargins left="0" right="0" top="0" bottom="0" header="0" footer="0"/>
  <pageSetup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K453"/>
  <sheetViews>
    <sheetView showGridLines="0" zoomScale="125" zoomScaleNormal="150" zoomScalePageLayoutView="150" workbookViewId="0"/>
  </sheetViews>
  <sheetFormatPr baseColWidth="10" defaultColWidth="10.85546875" defaultRowHeight="12.75"/>
  <cols>
    <col min="1" max="1" width="15.7109375" style="291" customWidth="1"/>
    <col min="2" max="10" width="7.7109375" style="291" customWidth="1"/>
    <col min="11" max="16384" width="10.85546875" style="291"/>
  </cols>
  <sheetData>
    <row r="1" spans="1:11" ht="15" customHeight="1">
      <c r="A1" s="41" t="s">
        <v>574</v>
      </c>
      <c r="B1" s="62"/>
      <c r="C1" s="62"/>
    </row>
    <row r="2" spans="1:11" ht="13.5">
      <c r="A2" s="4" t="s">
        <v>567</v>
      </c>
      <c r="B2" s="62"/>
      <c r="C2" s="62"/>
    </row>
    <row r="3" spans="1:11" ht="13.5">
      <c r="A3" s="4" t="s">
        <v>568</v>
      </c>
      <c r="B3" s="62"/>
      <c r="C3" s="62"/>
    </row>
    <row r="4" spans="1:11" ht="2.1" customHeight="1"/>
    <row r="5" spans="1:11" ht="12.95" customHeight="1">
      <c r="A5" s="634" t="s">
        <v>380</v>
      </c>
      <c r="B5" s="636" t="s">
        <v>529</v>
      </c>
      <c r="C5" s="637"/>
      <c r="D5" s="638"/>
      <c r="E5" s="636" t="s">
        <v>530</v>
      </c>
      <c r="F5" s="637"/>
      <c r="G5" s="638"/>
      <c r="H5" s="636" t="s">
        <v>531</v>
      </c>
      <c r="I5" s="637"/>
      <c r="J5" s="638"/>
    </row>
    <row r="6" spans="1:11" ht="12.95" customHeight="1">
      <c r="A6" s="635"/>
      <c r="B6" s="18">
        <v>2019</v>
      </c>
      <c r="C6" s="18">
        <v>2020</v>
      </c>
      <c r="D6" s="18" t="s">
        <v>141</v>
      </c>
      <c r="E6" s="18">
        <v>2019</v>
      </c>
      <c r="F6" s="18">
        <v>2020</v>
      </c>
      <c r="G6" s="18" t="s">
        <v>141</v>
      </c>
      <c r="H6" s="18">
        <v>2019</v>
      </c>
      <c r="I6" s="18">
        <v>2020</v>
      </c>
      <c r="J6" s="18" t="s">
        <v>141</v>
      </c>
    </row>
    <row r="7" spans="1:11" ht="2.1" customHeight="1">
      <c r="A7" s="464"/>
      <c r="B7" s="465"/>
      <c r="C7" s="466"/>
      <c r="D7" s="466"/>
      <c r="E7" s="466"/>
      <c r="F7" s="466"/>
      <c r="G7" s="466"/>
      <c r="H7" s="466"/>
      <c r="I7" s="466"/>
      <c r="J7" s="466"/>
    </row>
    <row r="8" spans="1:11" s="290" customFormat="1" ht="11.1" customHeight="1">
      <c r="A8" s="292" t="s">
        <v>346</v>
      </c>
      <c r="B8" s="89">
        <f>AVERAGE(B9:B11)</f>
        <v>1500.5555555555557</v>
      </c>
      <c r="C8" s="89">
        <f>AVERAGE(C9:C11)</f>
        <v>1517.5</v>
      </c>
      <c r="D8" s="311">
        <f t="shared" ref="D8:D14" si="0">((C8/B8)-      1)*100</f>
        <v>1.129211403184005</v>
      </c>
      <c r="E8" s="468" t="s">
        <v>397</v>
      </c>
      <c r="F8" s="468" t="s">
        <v>397</v>
      </c>
      <c r="G8" s="379" t="s">
        <v>442</v>
      </c>
      <c r="H8" s="89" t="s">
        <v>397</v>
      </c>
      <c r="I8" s="468" t="s">
        <v>397</v>
      </c>
      <c r="J8" s="311" t="s">
        <v>442</v>
      </c>
      <c r="K8" s="477"/>
    </row>
    <row r="9" spans="1:11" s="294" customFormat="1" ht="11.1" customHeight="1">
      <c r="A9" s="287" t="s">
        <v>347</v>
      </c>
      <c r="B9" s="470">
        <v>1655</v>
      </c>
      <c r="C9" s="470">
        <v>1595</v>
      </c>
      <c r="D9" s="288">
        <f t="shared" si="0"/>
        <v>-3.6253776435045348</v>
      </c>
      <c r="E9" s="470" t="s">
        <v>445</v>
      </c>
      <c r="F9" s="470" t="s">
        <v>445</v>
      </c>
      <c r="G9" s="296" t="s">
        <v>442</v>
      </c>
      <c r="H9" s="470" t="s">
        <v>445</v>
      </c>
      <c r="I9" s="470" t="s">
        <v>445</v>
      </c>
      <c r="J9" s="288" t="s">
        <v>442</v>
      </c>
      <c r="K9" s="478"/>
    </row>
    <row r="10" spans="1:11" s="294" customFormat="1" ht="11.1" customHeight="1">
      <c r="A10" s="287" t="s">
        <v>348</v>
      </c>
      <c r="B10" s="217">
        <v>1423.3333333333335</v>
      </c>
      <c r="C10" s="217">
        <v>1440</v>
      </c>
      <c r="D10" s="288">
        <f t="shared" si="0"/>
        <v>1.1709601873536091</v>
      </c>
      <c r="E10" s="217" t="s">
        <v>445</v>
      </c>
      <c r="F10" s="217" t="s">
        <v>445</v>
      </c>
      <c r="G10" s="296" t="s">
        <v>442</v>
      </c>
      <c r="H10" s="217" t="s">
        <v>445</v>
      </c>
      <c r="I10" s="217" t="s">
        <v>445</v>
      </c>
      <c r="J10" s="288" t="s">
        <v>442</v>
      </c>
      <c r="K10" s="477"/>
    </row>
    <row r="11" spans="1:11" s="294" customFormat="1" ht="11.1" customHeight="1">
      <c r="A11" s="287" t="s">
        <v>351</v>
      </c>
      <c r="B11" s="470">
        <v>1423.3333333333335</v>
      </c>
      <c r="C11" s="470" t="s">
        <v>445</v>
      </c>
      <c r="D11" s="288" t="s">
        <v>442</v>
      </c>
      <c r="E11" s="470" t="s">
        <v>445</v>
      </c>
      <c r="F11" s="470" t="s">
        <v>445</v>
      </c>
      <c r="G11" s="296" t="s">
        <v>442</v>
      </c>
      <c r="H11" s="470" t="s">
        <v>445</v>
      </c>
      <c r="I11" s="470" t="s">
        <v>445</v>
      </c>
      <c r="J11" s="288" t="s">
        <v>442</v>
      </c>
      <c r="K11" s="478"/>
    </row>
    <row r="12" spans="1:11" s="294" customFormat="1" ht="11.1" customHeight="1">
      <c r="A12" s="292" t="s">
        <v>353</v>
      </c>
      <c r="B12" s="89">
        <f>AVERAGE(B13:B18)</f>
        <v>1510.3333333333333</v>
      </c>
      <c r="C12" s="89">
        <f>AVERAGE(C13:C19)</f>
        <v>1477.5</v>
      </c>
      <c r="D12" s="311">
        <f t="shared" si="0"/>
        <v>-2.1739130434782594</v>
      </c>
      <c r="E12" s="89">
        <f>AVERAGE(E13:E18)</f>
        <v>2490</v>
      </c>
      <c r="F12" s="89">
        <f>AVERAGE(F13:F19)</f>
        <v>2401.8000000000002</v>
      </c>
      <c r="G12" s="379">
        <f t="shared" ref="G12:G16" si="1">((F12/E12)-      1)*100</f>
        <v>-3.5421686746987868</v>
      </c>
      <c r="H12" s="89">
        <f>AVERAGE(H13:H18)</f>
        <v>1857.7777777777781</v>
      </c>
      <c r="I12" s="89">
        <f>AVERAGE(I13:I18)</f>
        <v>1784.4444444444446</v>
      </c>
      <c r="J12" s="311">
        <f>((I12/H12)-      1)*100</f>
        <v>-3.9473684210526438</v>
      </c>
      <c r="K12" s="477"/>
    </row>
    <row r="13" spans="1:11" s="294" customFormat="1" ht="11.1" customHeight="1">
      <c r="A13" s="287" t="s">
        <v>83</v>
      </c>
      <c r="B13" s="470">
        <v>1326.6666666666665</v>
      </c>
      <c r="C13" s="470">
        <v>1387</v>
      </c>
      <c r="D13" s="288">
        <f t="shared" si="0"/>
        <v>4.5477386934673403</v>
      </c>
      <c r="E13" s="470">
        <v>2246.6666666666665</v>
      </c>
      <c r="F13" s="470">
        <v>2247</v>
      </c>
      <c r="G13" s="296">
        <f t="shared" si="1"/>
        <v>1.4836795252226587E-2</v>
      </c>
      <c r="H13" s="470">
        <v>1860</v>
      </c>
      <c r="I13" s="470">
        <v>1640</v>
      </c>
      <c r="J13" s="288">
        <f>((I13/H13)-      1)*100</f>
        <v>-11.827956989247312</v>
      </c>
      <c r="K13" s="478"/>
    </row>
    <row r="14" spans="1:11" s="294" customFormat="1" ht="11.1" customHeight="1">
      <c r="A14" s="287" t="s">
        <v>354</v>
      </c>
      <c r="B14" s="217">
        <v>1700</v>
      </c>
      <c r="C14" s="217">
        <v>1700</v>
      </c>
      <c r="D14" s="288">
        <f t="shared" si="0"/>
        <v>0</v>
      </c>
      <c r="E14" s="217">
        <v>3035</v>
      </c>
      <c r="F14" s="217">
        <v>3035</v>
      </c>
      <c r="G14" s="296">
        <f t="shared" si="1"/>
        <v>0</v>
      </c>
      <c r="H14" s="217">
        <v>2100</v>
      </c>
      <c r="I14" s="217">
        <v>2100</v>
      </c>
      <c r="J14" s="288">
        <f>((I14/H14)-      1)*100</f>
        <v>0</v>
      </c>
      <c r="K14" s="477"/>
    </row>
    <row r="15" spans="1:11" s="295" customFormat="1" ht="11.1" customHeight="1">
      <c r="A15" s="287" t="s">
        <v>355</v>
      </c>
      <c r="B15" s="470" t="s">
        <v>445</v>
      </c>
      <c r="C15" s="470" t="s">
        <v>445</v>
      </c>
      <c r="D15" s="288" t="s">
        <v>442</v>
      </c>
      <c r="E15" s="470">
        <v>2453.3333333333335</v>
      </c>
      <c r="F15" s="470">
        <v>2317</v>
      </c>
      <c r="G15" s="296">
        <f t="shared" si="1"/>
        <v>-5.55706521739131</v>
      </c>
      <c r="H15" s="470" t="s">
        <v>445</v>
      </c>
      <c r="I15" s="470" t="s">
        <v>445</v>
      </c>
      <c r="J15" s="288" t="s">
        <v>442</v>
      </c>
      <c r="K15" s="478"/>
    </row>
    <row r="16" spans="1:11" s="294" customFormat="1" ht="11.1" customHeight="1">
      <c r="A16" s="287" t="s">
        <v>356</v>
      </c>
      <c r="B16" s="217">
        <v>1215</v>
      </c>
      <c r="C16" s="217">
        <v>1215</v>
      </c>
      <c r="D16" s="288">
        <f t="shared" ref="D16:D34" si="2">((C16/B16)-      1)*100</f>
        <v>0</v>
      </c>
      <c r="E16" s="217">
        <v>2210</v>
      </c>
      <c r="F16" s="217">
        <v>2210</v>
      </c>
      <c r="G16" s="296">
        <f t="shared" si="1"/>
        <v>0</v>
      </c>
      <c r="H16" s="217">
        <v>1613.3333333333335</v>
      </c>
      <c r="I16" s="217">
        <v>1613.3333333333335</v>
      </c>
      <c r="J16" s="288">
        <f>((I16/H16)-      1)*100</f>
        <v>0</v>
      </c>
      <c r="K16" s="477"/>
    </row>
    <row r="17" spans="1:11" s="294" customFormat="1" ht="11.1" customHeight="1">
      <c r="A17" s="287" t="s">
        <v>357</v>
      </c>
      <c r="B17" s="470">
        <v>1550</v>
      </c>
      <c r="C17" s="470">
        <v>1503</v>
      </c>
      <c r="D17" s="288">
        <f t="shared" si="2"/>
        <v>-3.0322580645161246</v>
      </c>
      <c r="E17" s="470">
        <v>2505</v>
      </c>
      <c r="F17" s="217" t="s">
        <v>445</v>
      </c>
      <c r="G17" s="296" t="s">
        <v>442</v>
      </c>
      <c r="H17" s="470" t="s">
        <v>445</v>
      </c>
      <c r="I17" s="470" t="s">
        <v>445</v>
      </c>
      <c r="J17" s="288" t="s">
        <v>442</v>
      </c>
      <c r="K17" s="478"/>
    </row>
    <row r="18" spans="1:11" s="295" customFormat="1" ht="11.1" customHeight="1">
      <c r="A18" s="287" t="s">
        <v>358</v>
      </c>
      <c r="B18" s="217">
        <v>1760</v>
      </c>
      <c r="C18" s="217">
        <v>1760</v>
      </c>
      <c r="D18" s="288">
        <f t="shared" si="2"/>
        <v>0</v>
      </c>
      <c r="E18" s="217" t="s">
        <v>445</v>
      </c>
      <c r="F18" s="217" t="s">
        <v>445</v>
      </c>
      <c r="G18" s="296" t="s">
        <v>442</v>
      </c>
      <c r="H18" s="217" t="s">
        <v>445</v>
      </c>
      <c r="I18" s="217" t="s">
        <v>445</v>
      </c>
      <c r="J18" s="288" t="s">
        <v>442</v>
      </c>
      <c r="K18" s="477"/>
    </row>
    <row r="19" spans="1:11" s="294" customFormat="1" ht="11.1" customHeight="1">
      <c r="A19" s="287" t="s">
        <v>359</v>
      </c>
      <c r="B19" s="217" t="s">
        <v>445</v>
      </c>
      <c r="C19" s="217">
        <v>1300</v>
      </c>
      <c r="D19" s="288" t="s">
        <v>442</v>
      </c>
      <c r="E19" s="217" t="s">
        <v>445</v>
      </c>
      <c r="F19" s="217">
        <v>2200</v>
      </c>
      <c r="G19" s="296" t="s">
        <v>442</v>
      </c>
      <c r="H19" s="217" t="s">
        <v>445</v>
      </c>
      <c r="I19" s="217" t="s">
        <v>445</v>
      </c>
      <c r="J19" s="288" t="s">
        <v>442</v>
      </c>
      <c r="K19" s="477"/>
    </row>
    <row r="20" spans="1:11" s="294" customFormat="1" ht="11.1" customHeight="1">
      <c r="A20" s="292" t="s">
        <v>360</v>
      </c>
      <c r="B20" s="89">
        <f>AVERAGE(B21:B25)</f>
        <v>1839.98</v>
      </c>
      <c r="C20" s="89">
        <f>AVERAGE(C21:C25)</f>
        <v>1820.2</v>
      </c>
      <c r="D20" s="311">
        <f t="shared" si="2"/>
        <v>-1.0750116849096214</v>
      </c>
      <c r="E20" s="89">
        <f>AVERAGE(E21:E25)</f>
        <v>2556.6666666666665</v>
      </c>
      <c r="F20" s="89">
        <f>AVERAGE(F21:F25)</f>
        <v>2670</v>
      </c>
      <c r="G20" s="379">
        <f>((F20/E20)-      1)*100</f>
        <v>4.4328552803129195</v>
      </c>
      <c r="H20" s="89">
        <f>AVERAGE(H21:H25)</f>
        <v>2400</v>
      </c>
      <c r="I20" s="89">
        <f>AVERAGE(I21:I25)</f>
        <v>1816.5</v>
      </c>
      <c r="J20" s="311">
        <f>((I20/H20)-      1)*100</f>
        <v>-24.312500000000004</v>
      </c>
      <c r="K20" s="478"/>
    </row>
    <row r="21" spans="1:11" s="294" customFormat="1" ht="11.1" customHeight="1">
      <c r="A21" s="287" t="s">
        <v>361</v>
      </c>
      <c r="B21" s="217">
        <v>1626.6</v>
      </c>
      <c r="C21" s="217">
        <v>1440</v>
      </c>
      <c r="D21" s="288">
        <f t="shared" si="2"/>
        <v>-11.471781630394684</v>
      </c>
      <c r="E21" s="217" t="s">
        <v>445</v>
      </c>
      <c r="F21" s="217">
        <v>2420</v>
      </c>
      <c r="G21" s="296" t="s">
        <v>442</v>
      </c>
      <c r="H21" s="217">
        <v>2400</v>
      </c>
      <c r="I21" s="217">
        <v>1833</v>
      </c>
      <c r="J21" s="288">
        <f>((I21/H21)-      1)*100</f>
        <v>-23.624999999999996</v>
      </c>
      <c r="K21" s="477"/>
    </row>
    <row r="22" spans="1:11" s="290" customFormat="1" ht="11.1" customHeight="1">
      <c r="A22" s="287" t="s">
        <v>362</v>
      </c>
      <c r="B22" s="217">
        <v>1325</v>
      </c>
      <c r="C22" s="217">
        <v>1447</v>
      </c>
      <c r="D22" s="288">
        <f t="shared" si="2"/>
        <v>9.2075471698113134</v>
      </c>
      <c r="E22" s="217">
        <v>2270</v>
      </c>
      <c r="F22" s="217" t="s">
        <v>445</v>
      </c>
      <c r="G22" s="296" t="s">
        <v>442</v>
      </c>
      <c r="H22" s="217" t="s">
        <v>445</v>
      </c>
      <c r="I22" s="217" t="s">
        <v>445</v>
      </c>
      <c r="J22" s="288" t="s">
        <v>442</v>
      </c>
      <c r="K22" s="477"/>
    </row>
    <row r="23" spans="1:11" s="294" customFormat="1" ht="11.1" customHeight="1">
      <c r="A23" s="287" t="s">
        <v>364</v>
      </c>
      <c r="B23" s="217">
        <v>1958.2999999999997</v>
      </c>
      <c r="C23" s="217">
        <v>1924</v>
      </c>
      <c r="D23" s="288">
        <f t="shared" si="2"/>
        <v>-1.751519174794447</v>
      </c>
      <c r="E23" s="217">
        <v>2480</v>
      </c>
      <c r="F23" s="217" t="s">
        <v>445</v>
      </c>
      <c r="G23" s="296" t="s">
        <v>442</v>
      </c>
      <c r="H23" s="217">
        <v>2400</v>
      </c>
      <c r="I23" s="217">
        <v>1800</v>
      </c>
      <c r="J23" s="288">
        <f>((I23/H23)-      1)*100</f>
        <v>-25</v>
      </c>
      <c r="K23" s="477"/>
    </row>
    <row r="24" spans="1:11" s="294" customFormat="1" ht="11.1" customHeight="1">
      <c r="A24" s="287" t="s">
        <v>366</v>
      </c>
      <c r="B24" s="333">
        <v>2470</v>
      </c>
      <c r="C24" s="333">
        <v>2690</v>
      </c>
      <c r="D24" s="288">
        <f t="shared" si="2"/>
        <v>8.9068825910931118</v>
      </c>
      <c r="E24" s="333">
        <v>2920</v>
      </c>
      <c r="F24" s="333">
        <v>2920</v>
      </c>
      <c r="G24" s="296">
        <f>((F24/E24)-      1)*100</f>
        <v>0</v>
      </c>
      <c r="H24" s="333" t="s">
        <v>445</v>
      </c>
      <c r="I24" s="333" t="s">
        <v>445</v>
      </c>
      <c r="J24" s="288" t="s">
        <v>442</v>
      </c>
      <c r="K24" s="479"/>
    </row>
    <row r="25" spans="1:11" s="294" customFormat="1" ht="11.1" customHeight="1">
      <c r="A25" s="287" t="s">
        <v>461</v>
      </c>
      <c r="B25" s="333">
        <v>1820</v>
      </c>
      <c r="C25" s="333">
        <v>1600</v>
      </c>
      <c r="D25" s="288">
        <f t="shared" si="2"/>
        <v>-12.087912087912089</v>
      </c>
      <c r="E25" s="333" t="s">
        <v>445</v>
      </c>
      <c r="F25" s="333" t="s">
        <v>445</v>
      </c>
      <c r="G25" s="296" t="s">
        <v>442</v>
      </c>
      <c r="H25" s="333" t="s">
        <v>445</v>
      </c>
      <c r="I25" s="333" t="s">
        <v>445</v>
      </c>
      <c r="J25" s="288" t="s">
        <v>442</v>
      </c>
      <c r="K25" s="479"/>
    </row>
    <row r="26" spans="1:11" s="293" customFormat="1" ht="11.1" customHeight="1">
      <c r="A26" s="292" t="s">
        <v>417</v>
      </c>
      <c r="B26" s="89">
        <f>AVERAGE(B27:B34)</f>
        <v>1739.4791666666665</v>
      </c>
      <c r="C26" s="89">
        <f>AVERAGE(C27:C34)</f>
        <v>1712.7083333333333</v>
      </c>
      <c r="D26" s="311">
        <f t="shared" si="2"/>
        <v>-1.5390143122342659</v>
      </c>
      <c r="E26" s="89">
        <f t="shared" ref="E26:F26" si="3">AVERAGE(E27:E34)</f>
        <v>2401.666666666667</v>
      </c>
      <c r="F26" s="89">
        <f t="shared" si="3"/>
        <v>2310</v>
      </c>
      <c r="G26" s="379">
        <f>((F26/E26)-      1)*100</f>
        <v>-3.8167938931297885</v>
      </c>
      <c r="H26" s="89">
        <f>AVERAGE(H27:H34)</f>
        <v>1963.6111111111111</v>
      </c>
      <c r="I26" s="89">
        <f>AVERAGE(I27:I34)</f>
        <v>1981.1116666666667</v>
      </c>
      <c r="J26" s="311">
        <f>((I26/H26)-      1)*100</f>
        <v>0.89124345734898913</v>
      </c>
      <c r="K26" s="479"/>
    </row>
    <row r="27" spans="1:11" s="294" customFormat="1" ht="11.1" customHeight="1">
      <c r="A27" s="287" t="s">
        <v>61</v>
      </c>
      <c r="B27" s="333">
        <v>1406.6666666666665</v>
      </c>
      <c r="C27" s="333">
        <v>1406.6666666666665</v>
      </c>
      <c r="D27" s="288">
        <f t="shared" si="2"/>
        <v>0</v>
      </c>
      <c r="E27" s="333">
        <v>2453.3333333333335</v>
      </c>
      <c r="F27" s="333">
        <v>2460</v>
      </c>
      <c r="G27" s="296">
        <f>((F27/E27)-      1)*100</f>
        <v>0.27173913043476716</v>
      </c>
      <c r="H27" s="333">
        <v>1880</v>
      </c>
      <c r="I27" s="333">
        <v>1880</v>
      </c>
      <c r="J27" s="288">
        <f>((I27/H27)-      1)*100</f>
        <v>0</v>
      </c>
      <c r="K27" s="479"/>
    </row>
    <row r="28" spans="1:11" s="294" customFormat="1" ht="11.1" customHeight="1">
      <c r="A28" s="287" t="s">
        <v>62</v>
      </c>
      <c r="B28" s="333">
        <v>1930</v>
      </c>
      <c r="C28" s="333">
        <v>1930</v>
      </c>
      <c r="D28" s="288">
        <f t="shared" si="2"/>
        <v>0</v>
      </c>
      <c r="E28" s="333" t="s">
        <v>445</v>
      </c>
      <c r="F28" s="333" t="s">
        <v>445</v>
      </c>
      <c r="G28" s="296" t="s">
        <v>442</v>
      </c>
      <c r="H28" s="333" t="s">
        <v>445</v>
      </c>
      <c r="I28" s="333" t="s">
        <v>445</v>
      </c>
      <c r="J28" s="288" t="s">
        <v>442</v>
      </c>
      <c r="K28" s="479"/>
    </row>
    <row r="29" spans="1:11" s="294" customFormat="1" ht="11.1" customHeight="1">
      <c r="A29" s="287" t="s">
        <v>110</v>
      </c>
      <c r="B29" s="333">
        <v>1386.6666666666665</v>
      </c>
      <c r="C29" s="333">
        <v>1466.67</v>
      </c>
      <c r="D29" s="288">
        <f t="shared" si="2"/>
        <v>5.7694711538461618</v>
      </c>
      <c r="E29" s="333">
        <v>2553.3333333333335</v>
      </c>
      <c r="F29" s="333">
        <v>2400</v>
      </c>
      <c r="G29" s="296">
        <f>((F29/E29)-      1)*100</f>
        <v>-6.0052219321148907</v>
      </c>
      <c r="H29" s="333">
        <v>2026.6666666666665</v>
      </c>
      <c r="I29" s="333">
        <v>1986.67</v>
      </c>
      <c r="J29" s="288">
        <f>((I29/H29)-      1)*100</f>
        <v>-1.9735197368420998</v>
      </c>
      <c r="K29" s="479"/>
    </row>
    <row r="30" spans="1:11" s="294" customFormat="1" ht="11.1" customHeight="1">
      <c r="A30" s="287" t="s">
        <v>63</v>
      </c>
      <c r="B30" s="333">
        <v>2200</v>
      </c>
      <c r="C30" s="333">
        <v>2200</v>
      </c>
      <c r="D30" s="288">
        <f t="shared" si="2"/>
        <v>0</v>
      </c>
      <c r="E30" s="333" t="s">
        <v>445</v>
      </c>
      <c r="F30" s="333" t="s">
        <v>445</v>
      </c>
      <c r="G30" s="296" t="s">
        <v>442</v>
      </c>
      <c r="H30" s="333" t="s">
        <v>445</v>
      </c>
      <c r="I30" s="333" t="s">
        <v>445</v>
      </c>
      <c r="J30" s="288" t="s">
        <v>442</v>
      </c>
      <c r="K30" s="479"/>
    </row>
    <row r="31" spans="1:11" s="294" customFormat="1" ht="11.1" customHeight="1">
      <c r="A31" s="287" t="s">
        <v>64</v>
      </c>
      <c r="B31" s="333">
        <v>1730</v>
      </c>
      <c r="C31" s="333">
        <v>1753.33</v>
      </c>
      <c r="D31" s="288">
        <f t="shared" si="2"/>
        <v>1.3485549132947972</v>
      </c>
      <c r="E31" s="333" t="s">
        <v>445</v>
      </c>
      <c r="F31" s="333" t="s">
        <v>445</v>
      </c>
      <c r="G31" s="296" t="s">
        <v>442</v>
      </c>
      <c r="H31" s="333">
        <v>2100</v>
      </c>
      <c r="I31" s="333">
        <v>2180</v>
      </c>
      <c r="J31" s="288">
        <f t="shared" ref="J31:J34" si="4">((I31/H31)-      1)*100</f>
        <v>3.8095238095238182</v>
      </c>
      <c r="K31" s="479"/>
    </row>
    <row r="32" spans="1:11" s="294" customFormat="1" ht="11.1" customHeight="1">
      <c r="A32" s="287" t="s">
        <v>223</v>
      </c>
      <c r="B32" s="333">
        <v>1530</v>
      </c>
      <c r="C32" s="333">
        <v>1550</v>
      </c>
      <c r="D32" s="288">
        <f t="shared" si="2"/>
        <v>1.3071895424836555</v>
      </c>
      <c r="E32" s="333">
        <v>2600</v>
      </c>
      <c r="F32" s="333">
        <v>2480</v>
      </c>
      <c r="G32" s="296">
        <f>((F32/E32)-      1)*100</f>
        <v>-4.6153846153846096</v>
      </c>
      <c r="H32" s="333">
        <v>2000</v>
      </c>
      <c r="I32" s="333">
        <v>1780</v>
      </c>
      <c r="J32" s="288">
        <f t="shared" si="4"/>
        <v>-10.999999999999998</v>
      </c>
      <c r="K32" s="479"/>
    </row>
    <row r="33" spans="1:11" s="295" customFormat="1" ht="11.1" customHeight="1">
      <c r="A33" s="287" t="s">
        <v>257</v>
      </c>
      <c r="B33" s="333">
        <v>2000</v>
      </c>
      <c r="C33" s="333">
        <v>1900</v>
      </c>
      <c r="D33" s="288">
        <f t="shared" si="2"/>
        <v>-5.0000000000000044</v>
      </c>
      <c r="E33" s="333">
        <v>2000</v>
      </c>
      <c r="F33" s="333">
        <v>1900</v>
      </c>
      <c r="G33" s="296">
        <f>((F33/E33)-      1)*100</f>
        <v>-5.0000000000000044</v>
      </c>
      <c r="H33" s="333">
        <v>2000</v>
      </c>
      <c r="I33" s="333">
        <v>2100</v>
      </c>
      <c r="J33" s="288">
        <f t="shared" si="4"/>
        <v>5.0000000000000044</v>
      </c>
      <c r="K33" s="479"/>
    </row>
    <row r="34" spans="1:11" s="290" customFormat="1" ht="11.1" customHeight="1">
      <c r="A34" s="287" t="s">
        <v>224</v>
      </c>
      <c r="B34" s="333">
        <v>1732.5</v>
      </c>
      <c r="C34" s="333">
        <v>1495</v>
      </c>
      <c r="D34" s="288">
        <f t="shared" si="2"/>
        <v>-13.708513708513703</v>
      </c>
      <c r="E34" s="333" t="s">
        <v>445</v>
      </c>
      <c r="F34" s="333" t="s">
        <v>445</v>
      </c>
      <c r="G34" s="296" t="s">
        <v>442</v>
      </c>
      <c r="H34" s="333">
        <v>1775</v>
      </c>
      <c r="I34" s="333">
        <v>1960</v>
      </c>
      <c r="J34" s="288">
        <f t="shared" si="4"/>
        <v>10.422535211267615</v>
      </c>
      <c r="K34" s="479"/>
    </row>
    <row r="35" spans="1:11" s="294" customFormat="1" ht="11.1" customHeight="1">
      <c r="A35" s="292" t="s">
        <v>426</v>
      </c>
      <c r="B35" s="89">
        <f>AVERAGE(B36:B37)</f>
        <v>3252.5</v>
      </c>
      <c r="C35" s="89">
        <f>AVERAGE(C36:C37)</f>
        <v>3252.5</v>
      </c>
      <c r="D35" s="311">
        <f>((C35/B35)-      1)*100</f>
        <v>0</v>
      </c>
      <c r="E35" s="379" t="s">
        <v>442</v>
      </c>
      <c r="F35" s="379" t="s">
        <v>442</v>
      </c>
      <c r="G35" s="379" t="s">
        <v>442</v>
      </c>
      <c r="H35" s="89">
        <f>AVERAGE(H36:H37)</f>
        <v>1850</v>
      </c>
      <c r="I35" s="89">
        <f>AVERAGE(I36:I37)</f>
        <v>1850</v>
      </c>
      <c r="J35" s="311">
        <f>((I35/H35)-      1)*100</f>
        <v>0</v>
      </c>
      <c r="K35" s="479"/>
    </row>
    <row r="36" spans="1:11" s="294" customFormat="1" ht="11.1" customHeight="1">
      <c r="A36" s="287" t="s">
        <v>428</v>
      </c>
      <c r="B36" s="333">
        <v>3580</v>
      </c>
      <c r="C36" s="333">
        <v>3580</v>
      </c>
      <c r="D36" s="288">
        <f t="shared" ref="D36:D58" si="5">((C36/B36)-      1)*100</f>
        <v>0</v>
      </c>
      <c r="E36" s="333" t="s">
        <v>445</v>
      </c>
      <c r="F36" s="333" t="s">
        <v>445</v>
      </c>
      <c r="G36" s="296" t="s">
        <v>442</v>
      </c>
      <c r="H36" s="333">
        <v>1250</v>
      </c>
      <c r="I36" s="333">
        <v>1250</v>
      </c>
      <c r="J36" s="288">
        <f t="shared" ref="J36:J41" si="6">((I36/H36)-      1)*100</f>
        <v>0</v>
      </c>
      <c r="K36" s="479"/>
    </row>
    <row r="37" spans="1:11" s="294" customFormat="1" ht="11.1" customHeight="1">
      <c r="A37" s="287" t="s">
        <v>371</v>
      </c>
      <c r="B37" s="333">
        <v>2925</v>
      </c>
      <c r="C37" s="333">
        <v>2925</v>
      </c>
      <c r="D37" s="288">
        <f t="shared" si="5"/>
        <v>0</v>
      </c>
      <c r="E37" s="333" t="s">
        <v>445</v>
      </c>
      <c r="F37" s="333" t="s">
        <v>445</v>
      </c>
      <c r="G37" s="379" t="s">
        <v>442</v>
      </c>
      <c r="H37" s="333">
        <v>2450</v>
      </c>
      <c r="I37" s="333">
        <v>2450</v>
      </c>
      <c r="J37" s="288">
        <f t="shared" si="6"/>
        <v>0</v>
      </c>
      <c r="K37" s="479"/>
    </row>
    <row r="38" spans="1:11" s="294" customFormat="1" ht="11.1" customHeight="1">
      <c r="A38" s="292" t="s">
        <v>430</v>
      </c>
      <c r="B38" s="89">
        <f>AVERAGE(B39:B39)</f>
        <v>1662.2</v>
      </c>
      <c r="C38" s="89">
        <f>AVERAGE(C39:C39)</f>
        <v>1764.4</v>
      </c>
      <c r="D38" s="311">
        <f t="shared" si="5"/>
        <v>6.1484779208278217</v>
      </c>
      <c r="E38" s="89">
        <f>AVERAGE(E39:E39)</f>
        <v>2786.6000000000004</v>
      </c>
      <c r="F38" s="89">
        <f>AVERAGE(F39:F39)</f>
        <v>2653.4</v>
      </c>
      <c r="G38" s="379">
        <f>((F38/E38)-      1)*100</f>
        <v>-4.7800186607335204</v>
      </c>
      <c r="H38" s="89">
        <f>AVERAGE(H39:H39)</f>
        <v>2030</v>
      </c>
      <c r="I38" s="89">
        <f>AVERAGE(I39:I39)</f>
        <v>2005</v>
      </c>
      <c r="J38" s="311">
        <f t="shared" si="6"/>
        <v>-1.2315270935960632</v>
      </c>
      <c r="K38" s="479"/>
    </row>
    <row r="39" spans="1:11" s="294" customFormat="1" ht="11.1" customHeight="1">
      <c r="A39" s="287" t="s">
        <v>291</v>
      </c>
      <c r="B39" s="333">
        <v>1662.2</v>
      </c>
      <c r="C39" s="333">
        <v>1764.4</v>
      </c>
      <c r="D39" s="288">
        <f t="shared" si="5"/>
        <v>6.1484779208278217</v>
      </c>
      <c r="E39" s="333">
        <v>2786.6000000000004</v>
      </c>
      <c r="F39" s="333">
        <v>2653.4</v>
      </c>
      <c r="G39" s="296">
        <f>((F39/E39)-      1)*100</f>
        <v>-4.7800186607335204</v>
      </c>
      <c r="H39" s="333">
        <v>2030</v>
      </c>
      <c r="I39" s="333">
        <v>2005</v>
      </c>
      <c r="J39" s="288">
        <f t="shared" si="6"/>
        <v>-1.2315270935960632</v>
      </c>
      <c r="K39" s="479"/>
    </row>
    <row r="40" spans="1:11" s="294" customFormat="1" ht="11.1" customHeight="1">
      <c r="A40" s="292" t="s">
        <v>292</v>
      </c>
      <c r="B40" s="89">
        <f>AVERAGE(B41:B41)</f>
        <v>1600</v>
      </c>
      <c r="C40" s="89">
        <f>AVERAGE(C41:C41)</f>
        <v>1600</v>
      </c>
      <c r="D40" s="311">
        <f t="shared" si="5"/>
        <v>0</v>
      </c>
      <c r="E40" s="89">
        <f>AVERAGE(E41:E41)</f>
        <v>2500</v>
      </c>
      <c r="F40" s="89">
        <f>AVERAGE(F41:F41)</f>
        <v>2500</v>
      </c>
      <c r="G40" s="379">
        <f>((F40/E40)-      1)*100</f>
        <v>0</v>
      </c>
      <c r="H40" s="89">
        <f>AVERAGE(H41:H41)</f>
        <v>2320</v>
      </c>
      <c r="I40" s="89">
        <f>AVERAGE(I41:I41)</f>
        <v>2320</v>
      </c>
      <c r="J40" s="311">
        <f t="shared" si="6"/>
        <v>0</v>
      </c>
      <c r="K40" s="479"/>
    </row>
    <row r="41" spans="1:11" s="294" customFormat="1" ht="11.1" customHeight="1">
      <c r="A41" s="287" t="s">
        <v>293</v>
      </c>
      <c r="B41" s="333">
        <v>1600</v>
      </c>
      <c r="C41" s="333">
        <v>1600</v>
      </c>
      <c r="D41" s="288">
        <f t="shared" si="5"/>
        <v>0</v>
      </c>
      <c r="E41" s="333">
        <v>2500</v>
      </c>
      <c r="F41" s="333">
        <v>2500</v>
      </c>
      <c r="G41" s="296">
        <f>((F41/E41)-      1)*100</f>
        <v>0</v>
      </c>
      <c r="H41" s="333">
        <v>2320</v>
      </c>
      <c r="I41" s="333">
        <v>2320</v>
      </c>
      <c r="J41" s="288">
        <f t="shared" si="6"/>
        <v>0</v>
      </c>
      <c r="K41" s="479"/>
    </row>
    <row r="42" spans="1:11" s="295" customFormat="1" ht="11.1" customHeight="1">
      <c r="A42" s="292" t="s">
        <v>294</v>
      </c>
      <c r="B42" s="89">
        <f>AVERAGE(B43:B47)</f>
        <v>1744.1666666666667</v>
      </c>
      <c r="C42" s="89">
        <f>AVERAGE(C43:C47)</f>
        <v>1684</v>
      </c>
      <c r="D42" s="311">
        <f t="shared" si="5"/>
        <v>-3.4495938843765006</v>
      </c>
      <c r="E42" s="89">
        <f>AVERAGE(E43:E47)</f>
        <v>2458.333333333333</v>
      </c>
      <c r="F42" s="89">
        <f>AVERAGE(F43:F47)</f>
        <v>2320</v>
      </c>
      <c r="G42" s="379">
        <f>((F42/E42)-      1)*100</f>
        <v>-5.6271186440677852</v>
      </c>
      <c r="H42" s="89">
        <f>AVERAGE(H43:H47)</f>
        <v>1846.6666666666667</v>
      </c>
      <c r="I42" s="89">
        <f>AVERAGE(I43:I47)</f>
        <v>1853.3333333333333</v>
      </c>
      <c r="J42" s="311">
        <f>((I42/H42)-      1)*100</f>
        <v>0.36101083032489267</v>
      </c>
      <c r="K42" s="479"/>
    </row>
    <row r="43" spans="1:11" s="290" customFormat="1" ht="11.1" customHeight="1">
      <c r="A43" s="287" t="s">
        <v>295</v>
      </c>
      <c r="B43" s="333">
        <v>1740</v>
      </c>
      <c r="C43" s="333">
        <v>1700</v>
      </c>
      <c r="D43" s="288">
        <f t="shared" si="5"/>
        <v>-2.2988505747126409</v>
      </c>
      <c r="E43" s="333" t="s">
        <v>445</v>
      </c>
      <c r="F43" s="333" t="s">
        <v>445</v>
      </c>
      <c r="G43" s="296" t="s">
        <v>442</v>
      </c>
      <c r="H43" s="333" t="s">
        <v>445</v>
      </c>
      <c r="I43" s="333" t="s">
        <v>445</v>
      </c>
      <c r="J43" s="288" t="s">
        <v>442</v>
      </c>
      <c r="K43" s="479"/>
    </row>
    <row r="44" spans="1:11" s="294" customFormat="1" ht="11.1" customHeight="1">
      <c r="A44" s="287" t="s">
        <v>296</v>
      </c>
      <c r="B44" s="333">
        <v>1747.5</v>
      </c>
      <c r="C44" s="333">
        <v>1640</v>
      </c>
      <c r="D44" s="288">
        <f t="shared" si="5"/>
        <v>-6.1516452074391932</v>
      </c>
      <c r="E44" s="333" t="s">
        <v>445</v>
      </c>
      <c r="F44" s="333" t="s">
        <v>445</v>
      </c>
      <c r="G44" s="296" t="s">
        <v>442</v>
      </c>
      <c r="H44" s="333">
        <v>1500</v>
      </c>
      <c r="I44" s="333" t="s">
        <v>445</v>
      </c>
      <c r="J44" s="288" t="s">
        <v>442</v>
      </c>
      <c r="K44" s="479"/>
    </row>
    <row r="45" spans="1:11" s="294" customFormat="1" ht="11.1" customHeight="1">
      <c r="A45" s="287" t="s">
        <v>425</v>
      </c>
      <c r="B45" s="333">
        <v>1713.3333333333335</v>
      </c>
      <c r="C45" s="333">
        <v>1960</v>
      </c>
      <c r="D45" s="288">
        <f t="shared" si="5"/>
        <v>14.396887159533067</v>
      </c>
      <c r="E45" s="333" t="s">
        <v>445</v>
      </c>
      <c r="F45" s="333">
        <v>2200</v>
      </c>
      <c r="G45" s="296" t="s">
        <v>442</v>
      </c>
      <c r="H45" s="333">
        <v>2040</v>
      </c>
      <c r="I45" s="333">
        <v>2040</v>
      </c>
      <c r="J45" s="288">
        <f>((I45/H45)-      1)*100</f>
        <v>0</v>
      </c>
      <c r="K45" s="479"/>
    </row>
    <row r="46" spans="1:11" s="294" customFormat="1" ht="11.1" customHeight="1">
      <c r="A46" s="287" t="s">
        <v>255</v>
      </c>
      <c r="B46" s="333">
        <v>1720</v>
      </c>
      <c r="C46" s="333">
        <v>1600</v>
      </c>
      <c r="D46" s="288">
        <f t="shared" si="5"/>
        <v>-6.9767441860465134</v>
      </c>
      <c r="E46" s="333">
        <v>2470</v>
      </c>
      <c r="F46" s="333">
        <v>2400</v>
      </c>
      <c r="G46" s="296">
        <f>((F46/E46)-      1)*100</f>
        <v>-2.8340080971659964</v>
      </c>
      <c r="H46" s="333">
        <v>2000</v>
      </c>
      <c r="I46" s="333">
        <v>1800</v>
      </c>
      <c r="J46" s="288">
        <f>((I46/H46)-      1)*100</f>
        <v>-9.9999999999999982</v>
      </c>
      <c r="K46" s="479"/>
    </row>
    <row r="47" spans="1:11" s="294" customFormat="1" ht="11.1" customHeight="1">
      <c r="A47" s="287" t="s">
        <v>297</v>
      </c>
      <c r="B47" s="333">
        <v>1800</v>
      </c>
      <c r="C47" s="333">
        <v>1520</v>
      </c>
      <c r="D47" s="288">
        <f t="shared" si="5"/>
        <v>-15.555555555555555</v>
      </c>
      <c r="E47" s="333">
        <v>2446.6666666666665</v>
      </c>
      <c r="F47" s="333">
        <v>2360</v>
      </c>
      <c r="G47" s="296">
        <f>((F47/E47)-      1)*100</f>
        <v>-3.5422343324250649</v>
      </c>
      <c r="H47" s="333" t="s">
        <v>445</v>
      </c>
      <c r="I47" s="333">
        <v>1720</v>
      </c>
      <c r="J47" s="288" t="s">
        <v>442</v>
      </c>
      <c r="K47" s="479"/>
    </row>
    <row r="48" spans="1:11" s="294" customFormat="1" ht="11.1" customHeight="1">
      <c r="A48" s="292" t="s">
        <v>298</v>
      </c>
      <c r="B48" s="89">
        <f>AVERAGE(B49:B50)</f>
        <v>1896.6666666666667</v>
      </c>
      <c r="C48" s="89">
        <f>AVERAGE(C49:C50)</f>
        <v>1943.335</v>
      </c>
      <c r="D48" s="311">
        <f t="shared" si="5"/>
        <v>2.4605448154657372</v>
      </c>
      <c r="E48" s="89">
        <f>AVERAGE(E49:E50)</f>
        <v>2080</v>
      </c>
      <c r="F48" s="379" t="s">
        <v>442</v>
      </c>
      <c r="G48" s="379" t="s">
        <v>442</v>
      </c>
      <c r="H48" s="89" t="s">
        <v>312</v>
      </c>
      <c r="I48" s="89" t="s">
        <v>573</v>
      </c>
      <c r="J48" s="311" t="s">
        <v>442</v>
      </c>
      <c r="K48" s="479"/>
    </row>
    <row r="49" spans="1:11" s="294" customFormat="1" ht="11.1" customHeight="1">
      <c r="A49" s="287" t="s">
        <v>300</v>
      </c>
      <c r="B49" s="333">
        <v>2240</v>
      </c>
      <c r="C49" s="333">
        <v>2240</v>
      </c>
      <c r="D49" s="288">
        <f t="shared" si="5"/>
        <v>0</v>
      </c>
      <c r="E49" s="333" t="s">
        <v>445</v>
      </c>
      <c r="F49" s="333" t="s">
        <v>445</v>
      </c>
      <c r="G49" s="296" t="s">
        <v>442</v>
      </c>
      <c r="H49" s="333" t="s">
        <v>445</v>
      </c>
      <c r="I49" s="333" t="s">
        <v>445</v>
      </c>
      <c r="J49" s="288" t="s">
        <v>442</v>
      </c>
      <c r="K49" s="479"/>
    </row>
    <row r="50" spans="1:11" s="294" customFormat="1" ht="11.1" customHeight="1">
      <c r="A50" s="287" t="s">
        <v>275</v>
      </c>
      <c r="B50" s="333">
        <v>1553.3333333333335</v>
      </c>
      <c r="C50" s="333">
        <v>1646.67</v>
      </c>
      <c r="D50" s="288">
        <f t="shared" si="5"/>
        <v>6.0087982832617959</v>
      </c>
      <c r="E50" s="333">
        <v>2080</v>
      </c>
      <c r="F50" s="333" t="s">
        <v>445</v>
      </c>
      <c r="G50" s="296" t="s">
        <v>442</v>
      </c>
      <c r="H50" s="333" t="s">
        <v>445</v>
      </c>
      <c r="I50" s="333" t="s">
        <v>445</v>
      </c>
      <c r="J50" s="288" t="s">
        <v>442</v>
      </c>
      <c r="K50" s="479"/>
    </row>
    <row r="51" spans="1:11" ht="11.1" customHeight="1">
      <c r="A51" s="292" t="s">
        <v>277</v>
      </c>
      <c r="B51" s="89">
        <f>AVERAGE(B52:B58)</f>
        <v>1578.3333333333333</v>
      </c>
      <c r="C51" s="89">
        <f>AVERAGE(C52:C58)</f>
        <v>1605</v>
      </c>
      <c r="D51" s="311">
        <f t="shared" si="5"/>
        <v>1.6895459345301012</v>
      </c>
      <c r="E51" s="89">
        <f>AVERAGE(E52:E58)</f>
        <v>2912</v>
      </c>
      <c r="F51" s="89">
        <f>AVERAGE(F52:F58)</f>
        <v>2527.1428571428573</v>
      </c>
      <c r="G51" s="379">
        <f>((F51/E51)-      1)*100</f>
        <v>-13.216248037676603</v>
      </c>
      <c r="H51" s="89">
        <f>AVERAGE(H52:H58)</f>
        <v>2100</v>
      </c>
      <c r="I51" s="89">
        <f>AVERAGE(I52:I58)</f>
        <v>2082</v>
      </c>
      <c r="J51" s="311">
        <f>((I51/H51)-      1)*100</f>
        <v>-0.85714285714285632</v>
      </c>
      <c r="K51" s="479"/>
    </row>
    <row r="52" spans="1:11" s="290" customFormat="1" ht="11.1" customHeight="1">
      <c r="A52" s="287" t="s">
        <v>279</v>
      </c>
      <c r="B52" s="217">
        <v>1440</v>
      </c>
      <c r="C52" s="217">
        <v>1500</v>
      </c>
      <c r="D52" s="288">
        <f t="shared" si="5"/>
        <v>4.1666666666666741</v>
      </c>
      <c r="E52" s="217">
        <v>2600</v>
      </c>
      <c r="F52" s="217">
        <v>2300</v>
      </c>
      <c r="G52" s="296">
        <f>((F52/E52)-      1)*100</f>
        <v>-11.538461538461542</v>
      </c>
      <c r="H52" s="217">
        <v>1800</v>
      </c>
      <c r="I52" s="217">
        <v>1700</v>
      </c>
      <c r="J52" s="288">
        <f>((I52/H52)-      1)*100</f>
        <v>-5.555555555555558</v>
      </c>
      <c r="K52" s="479"/>
    </row>
    <row r="53" spans="1:11" s="294" customFormat="1" ht="11.1" customHeight="1">
      <c r="A53" s="287" t="s">
        <v>280</v>
      </c>
      <c r="B53" s="217" t="s">
        <v>445</v>
      </c>
      <c r="C53" s="217">
        <v>1700</v>
      </c>
      <c r="D53" s="288" t="s">
        <v>442</v>
      </c>
      <c r="E53" s="217" t="s">
        <v>445</v>
      </c>
      <c r="F53" s="217">
        <v>2700</v>
      </c>
      <c r="G53" s="296" t="s">
        <v>442</v>
      </c>
      <c r="H53" s="217" t="s">
        <v>445</v>
      </c>
      <c r="I53" s="217">
        <v>2000</v>
      </c>
      <c r="J53" s="288" t="s">
        <v>442</v>
      </c>
      <c r="K53" s="479"/>
    </row>
    <row r="54" spans="1:11" s="294" customFormat="1" ht="11.1" customHeight="1">
      <c r="A54" s="287" t="s">
        <v>37</v>
      </c>
      <c r="B54" s="333">
        <v>2050</v>
      </c>
      <c r="C54" s="333">
        <v>1900</v>
      </c>
      <c r="D54" s="288">
        <f t="shared" si="5"/>
        <v>-7.3170731707317032</v>
      </c>
      <c r="E54" s="333">
        <v>3600</v>
      </c>
      <c r="F54" s="333">
        <v>3200</v>
      </c>
      <c r="G54" s="296">
        <f>((F54/E54)-      1)*100</f>
        <v>-11.111111111111116</v>
      </c>
      <c r="H54" s="333">
        <v>2600</v>
      </c>
      <c r="I54" s="333">
        <v>2600</v>
      </c>
      <c r="J54" s="288">
        <f>((I54/H54)-      1)*100</f>
        <v>0</v>
      </c>
      <c r="K54" s="479"/>
    </row>
    <row r="55" spans="1:11" s="294" customFormat="1" ht="11.1" customHeight="1">
      <c r="A55" s="287" t="s">
        <v>283</v>
      </c>
      <c r="B55" s="333">
        <v>1650</v>
      </c>
      <c r="C55" s="333">
        <v>1650</v>
      </c>
      <c r="D55" s="288">
        <f t="shared" si="5"/>
        <v>0</v>
      </c>
      <c r="E55" s="333">
        <v>3250</v>
      </c>
      <c r="F55" s="333">
        <v>2350</v>
      </c>
      <c r="G55" s="296">
        <f>((F55/E55)-      1)*100</f>
        <v>-27.692307692307693</v>
      </c>
      <c r="H55" s="333" t="s">
        <v>445</v>
      </c>
      <c r="I55" s="333" t="s">
        <v>445</v>
      </c>
      <c r="J55" s="288" t="s">
        <v>442</v>
      </c>
      <c r="K55" s="479"/>
    </row>
    <row r="56" spans="1:11" s="294" customFormat="1" ht="11.1" customHeight="1">
      <c r="A56" s="287" t="s">
        <v>284</v>
      </c>
      <c r="B56" s="333">
        <v>1400</v>
      </c>
      <c r="C56" s="333">
        <v>1455</v>
      </c>
      <c r="D56" s="288">
        <f t="shared" si="5"/>
        <v>3.9285714285714368</v>
      </c>
      <c r="E56" s="333" t="s">
        <v>445</v>
      </c>
      <c r="F56" s="333">
        <v>2000</v>
      </c>
      <c r="G56" s="296" t="s">
        <v>442</v>
      </c>
      <c r="H56" s="333">
        <v>1780</v>
      </c>
      <c r="I56" s="333">
        <v>1890</v>
      </c>
      <c r="J56" s="288">
        <f>((I56/H56)-      1)*100</f>
        <v>6.1797752808988804</v>
      </c>
      <c r="K56" s="479"/>
    </row>
    <row r="57" spans="1:11" s="295" customFormat="1" ht="11.1" customHeight="1">
      <c r="A57" s="287" t="s">
        <v>173</v>
      </c>
      <c r="B57" s="333">
        <v>1410</v>
      </c>
      <c r="C57" s="333">
        <v>1510</v>
      </c>
      <c r="D57" s="288">
        <f t="shared" si="5"/>
        <v>7.0921985815602939</v>
      </c>
      <c r="E57" s="333">
        <v>2360</v>
      </c>
      <c r="F57" s="333">
        <v>2390</v>
      </c>
      <c r="G57" s="296">
        <f>((F57/E57)-      1)*100</f>
        <v>1.2711864406779627</v>
      </c>
      <c r="H57" s="333" t="s">
        <v>445</v>
      </c>
      <c r="I57" s="333" t="s">
        <v>445</v>
      </c>
      <c r="J57" s="288" t="s">
        <v>442</v>
      </c>
      <c r="K57" s="479"/>
    </row>
    <row r="58" spans="1:11" s="294" customFormat="1" ht="11.1" customHeight="1">
      <c r="A58" s="287" t="s">
        <v>285</v>
      </c>
      <c r="B58" s="333">
        <v>1520</v>
      </c>
      <c r="C58" s="333">
        <v>1520</v>
      </c>
      <c r="D58" s="288">
        <f t="shared" si="5"/>
        <v>0</v>
      </c>
      <c r="E58" s="333">
        <v>2750</v>
      </c>
      <c r="F58" s="333">
        <v>2750</v>
      </c>
      <c r="G58" s="296">
        <f>((F58/E58)-      1)*100</f>
        <v>0</v>
      </c>
      <c r="H58" s="333">
        <v>2220</v>
      </c>
      <c r="I58" s="333">
        <v>2220</v>
      </c>
      <c r="J58" s="288">
        <f>((I58/H58)-      1)*100</f>
        <v>0</v>
      </c>
      <c r="K58" s="479"/>
    </row>
    <row r="59" spans="1:11" s="294" customFormat="1" ht="11.1" customHeight="1">
      <c r="A59" s="292" t="s">
        <v>286</v>
      </c>
      <c r="B59" s="89">
        <f>AVERAGE(B60:B61)</f>
        <v>1650</v>
      </c>
      <c r="C59" s="89">
        <f>AVERAGE(C60:C61)</f>
        <v>2010</v>
      </c>
      <c r="D59" s="311">
        <f>((C59/B59)-      1)*100</f>
        <v>21.818181818181827</v>
      </c>
      <c r="E59" s="89">
        <f>AVERAGE(E60:E61)</f>
        <v>2366.6</v>
      </c>
      <c r="F59" s="89">
        <f>AVERAGE(F60:F61)</f>
        <v>2310</v>
      </c>
      <c r="G59" s="379">
        <f>((F59/E59)-      1)*100</f>
        <v>-2.3916166652581672</v>
      </c>
      <c r="H59" s="89">
        <f>AVERAGE(H60:H61)</f>
        <v>1200</v>
      </c>
      <c r="I59" s="89">
        <f>AVERAGE(I60:I61)</f>
        <v>1550</v>
      </c>
      <c r="J59" s="311">
        <f>((I59/H59)-      1)*100</f>
        <v>29.166666666666675</v>
      </c>
      <c r="K59" s="479"/>
    </row>
    <row r="60" spans="1:11" s="294" customFormat="1" ht="11.1" customHeight="1">
      <c r="A60" s="287" t="s">
        <v>415</v>
      </c>
      <c r="B60" s="217" t="s">
        <v>445</v>
      </c>
      <c r="C60" s="217">
        <v>1700</v>
      </c>
      <c r="D60" s="288" t="s">
        <v>442</v>
      </c>
      <c r="E60" s="217" t="s">
        <v>445</v>
      </c>
      <c r="F60" s="217">
        <v>2320</v>
      </c>
      <c r="G60" s="296" t="s">
        <v>442</v>
      </c>
      <c r="H60" s="217" t="s">
        <v>445</v>
      </c>
      <c r="I60" s="217">
        <v>1800</v>
      </c>
      <c r="J60" s="288" t="s">
        <v>442</v>
      </c>
      <c r="K60" s="479"/>
    </row>
    <row r="61" spans="1:11" s="290" customFormat="1" ht="11.1" customHeight="1">
      <c r="A61" s="298" t="s">
        <v>174</v>
      </c>
      <c r="B61" s="472">
        <v>1650</v>
      </c>
      <c r="C61" s="472">
        <v>2320</v>
      </c>
      <c r="D61" s="413">
        <f>((C61/B61)-      1)*100</f>
        <v>40.606060606060602</v>
      </c>
      <c r="E61" s="472">
        <v>2366.6</v>
      </c>
      <c r="F61" s="472">
        <v>2300</v>
      </c>
      <c r="G61" s="457">
        <f>((F61/E61)-      1)*100</f>
        <v>-2.8141637792613805</v>
      </c>
      <c r="H61" s="472">
        <v>1200</v>
      </c>
      <c r="I61" s="472">
        <v>1300</v>
      </c>
      <c r="J61" s="413">
        <f>((I61/H61)-      1)*100</f>
        <v>8.333333333333325</v>
      </c>
      <c r="K61" s="479"/>
    </row>
    <row r="62" spans="1:11" s="294" customFormat="1" ht="11.1" customHeight="1">
      <c r="A62" s="309" t="s">
        <v>196</v>
      </c>
      <c r="B62" s="480"/>
      <c r="C62" s="483"/>
      <c r="D62" s="482"/>
      <c r="E62" s="474"/>
      <c r="F62" s="474"/>
      <c r="G62" s="481"/>
      <c r="H62" s="475"/>
      <c r="I62" s="475"/>
      <c r="J62" s="482"/>
      <c r="K62" s="291"/>
    </row>
    <row r="63" spans="1:11" s="294" customFormat="1" ht="11.25" customHeight="1">
      <c r="A63" s="309" t="s">
        <v>575</v>
      </c>
      <c r="B63" s="480"/>
      <c r="C63" s="480"/>
      <c r="D63" s="482"/>
      <c r="E63" s="474"/>
      <c r="F63" s="474"/>
      <c r="G63" s="481"/>
      <c r="H63" s="474"/>
      <c r="I63" s="474"/>
      <c r="J63" s="482"/>
      <c r="K63" s="291"/>
    </row>
    <row r="64" spans="1:11" s="294" customFormat="1" ht="11.25" customHeight="1"/>
    <row r="65" s="294" customFormat="1" ht="11.25" customHeight="1"/>
    <row r="66" s="294" customFormat="1" ht="11.25" customHeight="1"/>
    <row r="67" s="294" customFormat="1" ht="11.1" customHeight="1"/>
    <row r="68" ht="2.1" customHeight="1"/>
    <row r="69" ht="12.95" customHeight="1"/>
    <row r="70" ht="12.95" customHeight="1"/>
    <row r="71" ht="2.1" customHeight="1"/>
    <row r="72" s="295" customFormat="1" ht="11.1" customHeight="1"/>
    <row r="73" s="294" customFormat="1" ht="11.1" customHeight="1"/>
    <row r="74" s="290" customFormat="1" ht="14.1" customHeight="1"/>
    <row r="75" s="294" customFormat="1" ht="11.1" customHeight="1"/>
    <row r="76" s="294" customFormat="1" ht="11.1" customHeight="1"/>
    <row r="77" s="295" customFormat="1" ht="11.1" customHeight="1"/>
    <row r="78" s="294" customFormat="1" ht="11.1" customHeight="1"/>
    <row r="79" s="294" customFormat="1" ht="11.1" customHeight="1"/>
    <row r="80" s="294" customFormat="1" ht="11.1" customHeight="1"/>
    <row r="81" s="294" customFormat="1" ht="11.1" customHeight="1"/>
    <row r="82" s="290" customFormat="1" ht="14.1" customHeight="1"/>
    <row r="83" s="294" customFormat="1" ht="11.1" customHeight="1"/>
    <row r="84" s="294" customFormat="1" ht="11.1" customHeight="1"/>
    <row r="85" s="295" customFormat="1" ht="11.1" customHeight="1"/>
    <row r="86" s="294" customFormat="1" ht="11.1" customHeight="1"/>
    <row r="87" s="294" customFormat="1" ht="11.1" customHeight="1"/>
    <row r="88" s="290" customFormat="1" ht="14.1" customHeight="1"/>
    <row r="89" s="290" customFormat="1" ht="14.1" customHeight="1"/>
    <row r="90" s="294" customFormat="1" ht="11.1" customHeight="1"/>
    <row r="91" s="294" customFormat="1" ht="11.1" customHeight="1"/>
    <row r="92" s="294" customFormat="1" ht="11.1" customHeight="1"/>
    <row r="93" s="294" customFormat="1" ht="11.1" customHeight="1"/>
    <row r="94" s="294" customFormat="1" ht="11.1" customHeight="1"/>
    <row r="95" s="294" customFormat="1" ht="11.1" customHeight="1"/>
    <row r="96" s="290" customFormat="1" ht="14.1" customHeight="1"/>
    <row r="97" s="294" customFormat="1" ht="11.1" customHeight="1"/>
    <row r="98" s="294" customFormat="1" ht="11.1" customHeight="1"/>
    <row r="99" s="294" customFormat="1" ht="11.1" customHeight="1"/>
    <row r="100" s="294" customFormat="1" ht="11.1" customHeight="1"/>
    <row r="101" s="294" customFormat="1" ht="11.1" customHeight="1"/>
    <row r="102" s="294" customFormat="1" ht="11.1" customHeight="1"/>
    <row r="103" s="294" customFormat="1" ht="11.1" customHeight="1"/>
    <row r="104" s="294" customFormat="1" ht="11.1" customHeight="1"/>
    <row r="105" s="294" customFormat="1" ht="11.1" customHeight="1"/>
    <row r="106" s="294" customFormat="1" ht="11.1" customHeight="1"/>
    <row r="107" s="294" customFormat="1" ht="11.1" customHeight="1"/>
    <row r="108" s="294" customFormat="1" ht="11.1" customHeight="1"/>
    <row r="109" s="295" customFormat="1" ht="11.1" customHeight="1"/>
    <row r="110" s="294" customFormat="1" ht="11.1" customHeight="1"/>
    <row r="111" s="294" customFormat="1" ht="11.1" customHeight="1"/>
    <row r="112" s="294" customFormat="1" ht="11.1" customHeight="1"/>
    <row r="113" s="295" customFormat="1" ht="11.1" customHeight="1"/>
    <row r="114" s="294" customFormat="1" ht="11.1" customHeight="1"/>
    <row r="115" s="295" customFormat="1" ht="11.1" customHeight="1"/>
    <row r="116" s="294" customFormat="1" ht="11.1" customHeight="1"/>
    <row r="117" s="294" customFormat="1" ht="11.1" customHeight="1"/>
    <row r="118" s="294" customFormat="1" ht="11.1" customHeight="1"/>
    <row r="119" s="294" customFormat="1" ht="11.1" customHeight="1"/>
    <row r="120" s="290" customFormat="1" ht="14.1" customHeight="1"/>
    <row r="121" s="294" customFormat="1" ht="11.1" customHeight="1"/>
    <row r="122" s="294" customFormat="1" ht="6.95" customHeight="1"/>
    <row r="123" s="294" customFormat="1" ht="6.95" customHeight="1"/>
    <row r="124" s="294" customFormat="1" ht="12" customHeight="1"/>
    <row r="125" ht="12.95" customHeight="1"/>
    <row r="126" ht="12.95" customHeight="1"/>
    <row r="127" s="295" customFormat="1" ht="12.75" customHeight="1"/>
    <row r="128" s="294" customFormat="1" ht="11.1" customHeight="1"/>
    <row r="129" s="294" customFormat="1" ht="11.1" customHeight="1"/>
    <row r="130" s="294" customFormat="1" ht="11.1" customHeight="1"/>
    <row r="131" s="290" customFormat="1" ht="14.1" customHeight="1"/>
    <row r="132" s="290" customFormat="1" ht="14.1" customHeight="1"/>
    <row r="133" s="295" customFormat="1" ht="11.1" customHeight="1"/>
    <row r="134" s="294" customFormat="1" ht="11.1" customHeight="1"/>
    <row r="135" s="294" customFormat="1" ht="11.1" customHeight="1"/>
    <row r="136" s="290" customFormat="1" ht="14.1" customHeight="1"/>
    <row r="137" s="295" customFormat="1" ht="11.1" customHeight="1"/>
    <row r="138" s="290" customFormat="1" ht="14.1" customHeight="1"/>
    <row r="139" s="290" customFormat="1" ht="14.1" customHeight="1"/>
    <row r="140" s="294" customFormat="1" ht="11.1" customHeight="1"/>
    <row r="141" s="294" customFormat="1" ht="11.1" customHeight="1"/>
    <row r="142" s="294" customFormat="1" ht="11.1" customHeight="1"/>
    <row r="143" s="290" customFormat="1" ht="14.1" customHeight="1"/>
    <row r="144" s="290" customFormat="1" ht="14.1" customHeight="1"/>
    <row r="145" s="294" customFormat="1" ht="11.1" customHeight="1"/>
    <row r="146" s="294" customFormat="1" ht="11.1" customHeight="1"/>
    <row r="147" s="294" customFormat="1" ht="11.1" customHeight="1"/>
    <row r="148" s="294" customFormat="1" ht="11.1" customHeight="1"/>
    <row r="149" s="300" customFormat="1"/>
    <row r="150" s="294" customFormat="1" ht="11.1" customHeight="1"/>
    <row r="151" s="294" customFormat="1" ht="11.1" customHeight="1"/>
    <row r="152" s="295" customFormat="1" ht="10.5" customHeight="1"/>
    <row r="153" s="294" customFormat="1" ht="11.1" customHeight="1"/>
    <row r="154" s="294" customFormat="1" ht="11.1" customHeight="1"/>
    <row r="155" s="294" customFormat="1" ht="11.1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</sheetData>
  <mergeCells count="4">
    <mergeCell ref="A5:A6"/>
    <mergeCell ref="B5:D5"/>
    <mergeCell ref="E5:G5"/>
    <mergeCell ref="H5:J5"/>
  </mergeCells>
  <phoneticPr fontId="19" type="noConversion"/>
  <pageMargins left="0.59" right="0.59" top="0.59" bottom="0.59" header="0.59" footer="0.59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101"/>
  <sheetViews>
    <sheetView zoomScale="145" zoomScaleNormal="145" zoomScalePageLayoutView="145" workbookViewId="0">
      <selection activeCell="I1" sqref="I1"/>
    </sheetView>
  </sheetViews>
  <sheetFormatPr baseColWidth="10" defaultColWidth="10.85546875" defaultRowHeight="12.75"/>
  <cols>
    <col min="1" max="1" width="10.85546875" style="291"/>
    <col min="2" max="10" width="6.7109375" style="291" customWidth="1"/>
    <col min="11" max="16384" width="10.85546875" style="291"/>
  </cols>
  <sheetData>
    <row r="1" spans="1:10" ht="15" customHeight="1">
      <c r="A1" s="41" t="s">
        <v>462</v>
      </c>
      <c r="B1" s="62"/>
      <c r="C1" s="62"/>
    </row>
    <row r="2" spans="1:10" ht="13.5">
      <c r="A2" s="41" t="s">
        <v>597</v>
      </c>
      <c r="B2" s="62"/>
      <c r="C2" s="62"/>
    </row>
    <row r="3" spans="1:10" ht="13.5">
      <c r="A3" s="4" t="s">
        <v>598</v>
      </c>
      <c r="B3" s="62"/>
      <c r="C3" s="62"/>
    </row>
    <row r="4" spans="1:10" ht="2.1" customHeight="1"/>
    <row r="5" spans="1:10" ht="15.95" customHeight="1">
      <c r="A5" s="634" t="s">
        <v>137</v>
      </c>
      <c r="B5" s="636" t="s">
        <v>145</v>
      </c>
      <c r="C5" s="637"/>
      <c r="D5" s="638"/>
      <c r="E5" s="636" t="s">
        <v>228</v>
      </c>
      <c r="F5" s="637"/>
      <c r="G5" s="638"/>
      <c r="H5" s="636" t="s">
        <v>146</v>
      </c>
      <c r="I5" s="637"/>
      <c r="J5" s="638"/>
    </row>
    <row r="6" spans="1:10" ht="15.95" customHeight="1">
      <c r="A6" s="635"/>
      <c r="B6" s="18">
        <v>2019</v>
      </c>
      <c r="C6" s="18">
        <v>2020</v>
      </c>
      <c r="D6" s="18" t="s">
        <v>141</v>
      </c>
      <c r="E6" s="18">
        <v>2019</v>
      </c>
      <c r="F6" s="18">
        <v>2020</v>
      </c>
      <c r="G6" s="18" t="s">
        <v>141</v>
      </c>
      <c r="H6" s="18">
        <v>2019</v>
      </c>
      <c r="I6" s="18">
        <v>2020</v>
      </c>
      <c r="J6" s="18" t="s">
        <v>141</v>
      </c>
    </row>
    <row r="7" spans="1:10" ht="2.1" customHeight="1">
      <c r="A7" s="464"/>
      <c r="B7" s="465"/>
      <c r="C7" s="466"/>
      <c r="D7" s="466"/>
      <c r="E7" s="466"/>
      <c r="F7" s="466"/>
      <c r="G7" s="466"/>
      <c r="H7" s="466"/>
      <c r="I7" s="466"/>
      <c r="J7" s="466"/>
    </row>
    <row r="8" spans="1:10" s="290" customFormat="1" ht="11.1" customHeight="1">
      <c r="A8" s="292" t="s">
        <v>346</v>
      </c>
      <c r="B8" s="598">
        <v>1073.3333333333333</v>
      </c>
      <c r="C8" s="598">
        <f>AVERAGE(C9:C10)</f>
        <v>1095</v>
      </c>
      <c r="D8" s="379">
        <f>((C8/B8)-    1)*100</f>
        <v>2.0186335403726829</v>
      </c>
      <c r="E8" s="598">
        <f>AVERAGE(E9:E11)</f>
        <v>450</v>
      </c>
      <c r="F8" s="598">
        <f>AVERAGE(F9:F11)</f>
        <v>420</v>
      </c>
      <c r="G8" s="379">
        <f t="shared" ref="G8" si="0">((F8/E8)-    1)*100</f>
        <v>-6.6666666666666652</v>
      </c>
      <c r="H8" s="598">
        <f>AVERAGE(H9:H11)</f>
        <v>910</v>
      </c>
      <c r="I8" s="598">
        <f>AVERAGE(I9:I11)</f>
        <v>930</v>
      </c>
      <c r="J8" s="379">
        <f t="shared" ref="J8" si="1">((I8/H8)-    1)*100</f>
        <v>2.19780219780219</v>
      </c>
    </row>
    <row r="9" spans="1:10" s="294" customFormat="1" ht="11.1" customHeight="1">
      <c r="A9" s="287" t="s">
        <v>347</v>
      </c>
      <c r="B9" s="541">
        <v>1000</v>
      </c>
      <c r="C9" s="541">
        <v>1010</v>
      </c>
      <c r="D9" s="296">
        <f>((C9/B9)-    1)*100</f>
        <v>1.0000000000000009</v>
      </c>
      <c r="E9" s="541" t="s">
        <v>445</v>
      </c>
      <c r="F9" s="541" t="s">
        <v>445</v>
      </c>
      <c r="G9" s="296" t="s">
        <v>399</v>
      </c>
      <c r="H9" s="541">
        <v>800</v>
      </c>
      <c r="I9" s="541">
        <v>800</v>
      </c>
      <c r="J9" s="296">
        <f>((I9/H9)-    1)*100</f>
        <v>0</v>
      </c>
    </row>
    <row r="10" spans="1:10" s="294" customFormat="1" ht="11.1" customHeight="1">
      <c r="A10" s="287" t="s">
        <v>348</v>
      </c>
      <c r="B10" s="542">
        <v>1110</v>
      </c>
      <c r="C10" s="542">
        <v>1180</v>
      </c>
      <c r="D10" s="296">
        <f>((C10/B10)-    1)*100</f>
        <v>6.3063063063063085</v>
      </c>
      <c r="E10" s="542">
        <v>440</v>
      </c>
      <c r="F10" s="542">
        <v>420</v>
      </c>
      <c r="G10" s="296">
        <f>((F10/E10)-    1)*100</f>
        <v>-4.5454545454545414</v>
      </c>
      <c r="H10" s="542">
        <v>1020</v>
      </c>
      <c r="I10" s="542">
        <v>1060</v>
      </c>
      <c r="J10" s="296">
        <f>((I10/H10)-    1)*100</f>
        <v>3.9215686274509887</v>
      </c>
    </row>
    <row r="11" spans="1:10" s="294" customFormat="1" ht="11.1" customHeight="1">
      <c r="A11" s="292" t="s">
        <v>353</v>
      </c>
      <c r="B11" s="598">
        <v>1273.3333333333333</v>
      </c>
      <c r="C11" s="598">
        <f>AVERAGE(C12:C13)</f>
        <v>1273.3333333333333</v>
      </c>
      <c r="D11" s="379">
        <f t="shared" ref="D11:D48" si="2">((C11/B11)-    1)*100</f>
        <v>0</v>
      </c>
      <c r="E11" s="598">
        <f>AVERAGE(E12:E13)</f>
        <v>460</v>
      </c>
      <c r="F11" s="598" t="s">
        <v>399</v>
      </c>
      <c r="G11" s="379" t="s">
        <v>399</v>
      </c>
      <c r="H11" s="598" t="s">
        <v>399</v>
      </c>
      <c r="I11" s="598" t="s">
        <v>399</v>
      </c>
      <c r="J11" s="379" t="s">
        <v>399</v>
      </c>
    </row>
    <row r="12" spans="1:10" s="294" customFormat="1" ht="11.1" customHeight="1">
      <c r="A12" s="287" t="s">
        <v>356</v>
      </c>
      <c r="B12" s="542">
        <v>1446.6666666666665</v>
      </c>
      <c r="C12" s="542">
        <v>1446.6666666666665</v>
      </c>
      <c r="D12" s="296">
        <f t="shared" si="2"/>
        <v>0</v>
      </c>
      <c r="E12" s="542">
        <v>460</v>
      </c>
      <c r="F12" s="542" t="s">
        <v>445</v>
      </c>
      <c r="G12" s="296" t="s">
        <v>399</v>
      </c>
      <c r="H12" s="542" t="s">
        <v>445</v>
      </c>
      <c r="I12" s="542" t="s">
        <v>445</v>
      </c>
      <c r="J12" s="296" t="s">
        <v>399</v>
      </c>
    </row>
    <row r="13" spans="1:10" s="290" customFormat="1" ht="11.1" customHeight="1">
      <c r="A13" s="287" t="s">
        <v>358</v>
      </c>
      <c r="B13" s="542">
        <v>1100</v>
      </c>
      <c r="C13" s="542">
        <v>1100</v>
      </c>
      <c r="D13" s="296">
        <f t="shared" si="2"/>
        <v>0</v>
      </c>
      <c r="E13" s="542" t="s">
        <v>445</v>
      </c>
      <c r="F13" s="542" t="s">
        <v>445</v>
      </c>
      <c r="G13" s="296" t="s">
        <v>399</v>
      </c>
      <c r="H13" s="542" t="s">
        <v>445</v>
      </c>
      <c r="I13" s="542" t="s">
        <v>445</v>
      </c>
      <c r="J13" s="296" t="s">
        <v>399</v>
      </c>
    </row>
    <row r="14" spans="1:10" s="294" customFormat="1" ht="11.1" customHeight="1">
      <c r="A14" s="292" t="s">
        <v>360</v>
      </c>
      <c r="B14" s="598">
        <f>AVERAGE(B15:B20)</f>
        <v>1519.1599999999999</v>
      </c>
      <c r="C14" s="598">
        <f>AVERAGE(C15:C20)</f>
        <v>1445.1666666666667</v>
      </c>
      <c r="D14" s="379">
        <f t="shared" si="2"/>
        <v>-4.8706741444833446</v>
      </c>
      <c r="E14" s="598">
        <f>AVERAGE(E15:E20)</f>
        <v>480</v>
      </c>
      <c r="F14" s="598">
        <f>AVERAGE(F15:F20)</f>
        <v>450.83333333333331</v>
      </c>
      <c r="G14" s="379">
        <f>((F14/E14)-    1)*100</f>
        <v>-6.0763888888888946</v>
      </c>
      <c r="H14" s="599" t="s">
        <v>399</v>
      </c>
      <c r="I14" s="599" t="s">
        <v>399</v>
      </c>
      <c r="J14" s="379" t="s">
        <v>399</v>
      </c>
    </row>
    <row r="15" spans="1:10" s="294" customFormat="1" ht="11.1" customHeight="1">
      <c r="A15" s="287" t="s">
        <v>364</v>
      </c>
      <c r="B15" s="542">
        <v>1685.7999999999997</v>
      </c>
      <c r="C15" s="542">
        <v>1298</v>
      </c>
      <c r="D15" s="296">
        <f t="shared" si="2"/>
        <v>-23.003915055166679</v>
      </c>
      <c r="E15" s="543">
        <v>340</v>
      </c>
      <c r="F15" s="542">
        <v>313</v>
      </c>
      <c r="G15" s="296">
        <f>((F15/E15)-    1)*100</f>
        <v>-7.9411764705882408</v>
      </c>
      <c r="H15" s="542" t="s">
        <v>445</v>
      </c>
      <c r="I15" s="542" t="s">
        <v>445</v>
      </c>
      <c r="J15" s="296" t="s">
        <v>399</v>
      </c>
    </row>
    <row r="16" spans="1:10" s="294" customFormat="1" ht="11.1" customHeight="1">
      <c r="A16" s="287" t="s">
        <v>363</v>
      </c>
      <c r="B16" s="542" t="s">
        <v>445</v>
      </c>
      <c r="C16" s="542">
        <v>1390</v>
      </c>
      <c r="D16" s="296" t="s">
        <v>399</v>
      </c>
      <c r="E16" s="543" t="s">
        <v>445</v>
      </c>
      <c r="F16" s="542">
        <v>405</v>
      </c>
      <c r="G16" s="296" t="s">
        <v>399</v>
      </c>
      <c r="H16" s="542" t="s">
        <v>445</v>
      </c>
      <c r="I16" s="542" t="s">
        <v>445</v>
      </c>
      <c r="J16" s="296" t="s">
        <v>399</v>
      </c>
    </row>
    <row r="17" spans="1:10" s="294" customFormat="1" ht="11.1" customHeight="1">
      <c r="A17" s="287" t="s">
        <v>366</v>
      </c>
      <c r="B17" s="543">
        <v>1430</v>
      </c>
      <c r="C17" s="543">
        <v>1430</v>
      </c>
      <c r="D17" s="296">
        <f t="shared" si="2"/>
        <v>0</v>
      </c>
      <c r="E17" s="543">
        <v>700</v>
      </c>
      <c r="F17" s="543">
        <v>700</v>
      </c>
      <c r="G17" s="296">
        <f>((F17/E17)-    1)*100</f>
        <v>0</v>
      </c>
      <c r="H17" s="543" t="s">
        <v>445</v>
      </c>
      <c r="I17" s="543" t="s">
        <v>445</v>
      </c>
      <c r="J17" s="296" t="s">
        <v>399</v>
      </c>
    </row>
    <row r="18" spans="1:10" s="293" customFormat="1" ht="11.1" customHeight="1">
      <c r="A18" s="287" t="s">
        <v>367</v>
      </c>
      <c r="B18" s="543">
        <v>1380</v>
      </c>
      <c r="C18" s="543">
        <v>1553</v>
      </c>
      <c r="D18" s="296">
        <f t="shared" si="2"/>
        <v>12.536231884057969</v>
      </c>
      <c r="E18" s="543">
        <v>500</v>
      </c>
      <c r="F18" s="543">
        <v>527</v>
      </c>
      <c r="G18" s="296">
        <f>((F18/E18)-    1)*100</f>
        <v>5.4000000000000048</v>
      </c>
      <c r="H18" s="543" t="s">
        <v>445</v>
      </c>
      <c r="I18" s="543" t="s">
        <v>445</v>
      </c>
      <c r="J18" s="296" t="s">
        <v>399</v>
      </c>
    </row>
    <row r="19" spans="1:10" s="294" customFormat="1" ht="11.1" customHeight="1">
      <c r="A19" s="287" t="s">
        <v>369</v>
      </c>
      <c r="B19" s="543">
        <v>1400</v>
      </c>
      <c r="C19" s="543">
        <v>1300</v>
      </c>
      <c r="D19" s="296">
        <f t="shared" si="2"/>
        <v>-7.1428571428571397</v>
      </c>
      <c r="E19" s="543">
        <v>460</v>
      </c>
      <c r="F19" s="543">
        <v>400</v>
      </c>
      <c r="G19" s="296">
        <f>((F19/E19)-    1)*100</f>
        <v>-13.043478260869568</v>
      </c>
      <c r="H19" s="543" t="s">
        <v>445</v>
      </c>
      <c r="I19" s="543" t="s">
        <v>445</v>
      </c>
      <c r="J19" s="296" t="s">
        <v>399</v>
      </c>
    </row>
    <row r="20" spans="1:10" s="294" customFormat="1" ht="11.1" customHeight="1">
      <c r="A20" s="287" t="s">
        <v>461</v>
      </c>
      <c r="B20" s="543">
        <v>1700</v>
      </c>
      <c r="C20" s="543">
        <v>1700</v>
      </c>
      <c r="D20" s="296">
        <f t="shared" si="2"/>
        <v>0</v>
      </c>
      <c r="E20" s="542">
        <v>400</v>
      </c>
      <c r="F20" s="543">
        <v>360</v>
      </c>
      <c r="G20" s="296">
        <f>((F20/E20)-    1)*100</f>
        <v>-9.9999999999999982</v>
      </c>
      <c r="H20" s="543" t="s">
        <v>445</v>
      </c>
      <c r="I20" s="543" t="s">
        <v>445</v>
      </c>
      <c r="J20" s="296" t="s">
        <v>399</v>
      </c>
    </row>
    <row r="21" spans="1:10" s="294" customFormat="1" ht="11.1" customHeight="1">
      <c r="A21" s="292" t="s">
        <v>417</v>
      </c>
      <c r="B21" s="598">
        <v>1282.2222222222222</v>
      </c>
      <c r="C21" s="598">
        <f>AVERAGE(C22:C24)</f>
        <v>1315</v>
      </c>
      <c r="D21" s="379">
        <f t="shared" si="2"/>
        <v>2.5563258232235819</v>
      </c>
      <c r="E21" s="598">
        <f>AVERAGE(E22:E24)</f>
        <v>266.66666666666663</v>
      </c>
      <c r="F21" s="598">
        <f>AVERAGE(F22:F24)</f>
        <v>315</v>
      </c>
      <c r="G21" s="379">
        <f t="shared" ref="G21:G22" si="3">((F21/E21)-    1)*100</f>
        <v>18.125000000000014</v>
      </c>
      <c r="H21" s="598" t="s">
        <v>399</v>
      </c>
      <c r="I21" s="598" t="s">
        <v>399</v>
      </c>
      <c r="J21" s="379" t="s">
        <v>399</v>
      </c>
    </row>
    <row r="22" spans="1:10" s="293" customFormat="1" ht="11.1" customHeight="1">
      <c r="A22" s="287" t="s">
        <v>64</v>
      </c>
      <c r="B22" s="543">
        <v>1360</v>
      </c>
      <c r="C22" s="543">
        <v>1430</v>
      </c>
      <c r="D22" s="296">
        <f t="shared" si="2"/>
        <v>5.1470588235294157</v>
      </c>
      <c r="E22" s="543">
        <v>280</v>
      </c>
      <c r="F22" s="543">
        <v>300</v>
      </c>
      <c r="G22" s="296">
        <f t="shared" si="3"/>
        <v>7.1428571428571397</v>
      </c>
      <c r="H22" s="543" t="s">
        <v>445</v>
      </c>
      <c r="I22" s="543" t="s">
        <v>445</v>
      </c>
      <c r="J22" s="296" t="s">
        <v>399</v>
      </c>
    </row>
    <row r="23" spans="1:10" s="294" customFormat="1" ht="11.1" customHeight="1">
      <c r="A23" s="287" t="s">
        <v>223</v>
      </c>
      <c r="B23" s="543">
        <v>1200</v>
      </c>
      <c r="C23" s="543">
        <v>1330</v>
      </c>
      <c r="D23" s="296">
        <f t="shared" si="2"/>
        <v>10.833333333333339</v>
      </c>
      <c r="E23" s="543" t="s">
        <v>445</v>
      </c>
      <c r="F23" s="543" t="s">
        <v>445</v>
      </c>
      <c r="G23" s="296" t="s">
        <v>399</v>
      </c>
      <c r="H23" s="543" t="s">
        <v>445</v>
      </c>
      <c r="I23" s="543" t="s">
        <v>445</v>
      </c>
      <c r="J23" s="296" t="s">
        <v>399</v>
      </c>
    </row>
    <row r="24" spans="1:10" s="294" customFormat="1" ht="11.1" customHeight="1">
      <c r="A24" s="287" t="s">
        <v>224</v>
      </c>
      <c r="B24" s="543">
        <v>1286.6666666666665</v>
      </c>
      <c r="C24" s="543">
        <v>1185</v>
      </c>
      <c r="D24" s="296">
        <f t="shared" si="2"/>
        <v>-7.9015544041450614</v>
      </c>
      <c r="E24" s="543">
        <v>253.33333333333331</v>
      </c>
      <c r="F24" s="543">
        <v>330</v>
      </c>
      <c r="G24" s="296">
        <f t="shared" ref="G24" si="4">((F24/E24)-    1)*100</f>
        <v>30.263157894736857</v>
      </c>
      <c r="H24" s="543" t="s">
        <v>445</v>
      </c>
      <c r="I24" s="543" t="s">
        <v>445</v>
      </c>
      <c r="J24" s="296" t="s">
        <v>399</v>
      </c>
    </row>
    <row r="25" spans="1:10" s="294" customFormat="1" ht="11.1" customHeight="1">
      <c r="A25" s="292" t="s">
        <v>430</v>
      </c>
      <c r="B25" s="598">
        <v>1093.4000000000001</v>
      </c>
      <c r="C25" s="598">
        <f>AVERAGE(C27:C27)</f>
        <v>1200</v>
      </c>
      <c r="D25" s="379">
        <f t="shared" si="2"/>
        <v>9.7494055240534117</v>
      </c>
      <c r="E25" s="600" t="s">
        <v>399</v>
      </c>
      <c r="F25" s="600" t="s">
        <v>399</v>
      </c>
      <c r="G25" s="379" t="s">
        <v>399</v>
      </c>
      <c r="H25" s="600" t="s">
        <v>399</v>
      </c>
      <c r="I25" s="600" t="s">
        <v>399</v>
      </c>
      <c r="J25" s="379" t="s">
        <v>399</v>
      </c>
    </row>
    <row r="26" spans="1:10" s="294" customFormat="1" ht="11.1" customHeight="1">
      <c r="A26" s="287" t="s">
        <v>291</v>
      </c>
      <c r="B26" s="542">
        <v>1093.4000000000001</v>
      </c>
      <c r="C26" s="542">
        <v>1066.5999999999999</v>
      </c>
      <c r="D26" s="296">
        <f t="shared" si="2"/>
        <v>-2.4510700567038746</v>
      </c>
      <c r="E26" s="543" t="s">
        <v>445</v>
      </c>
      <c r="F26" s="543" t="s">
        <v>445</v>
      </c>
      <c r="G26" s="296" t="s">
        <v>399</v>
      </c>
      <c r="H26" s="543" t="s">
        <v>445</v>
      </c>
      <c r="I26" s="543" t="s">
        <v>445</v>
      </c>
      <c r="J26" s="296" t="s">
        <v>399</v>
      </c>
    </row>
    <row r="27" spans="1:10" s="294" customFormat="1" ht="11.1" customHeight="1">
      <c r="A27" s="287" t="s">
        <v>432</v>
      </c>
      <c r="B27" s="543">
        <v>1240</v>
      </c>
      <c r="C27" s="543">
        <v>1200</v>
      </c>
      <c r="D27" s="296">
        <f t="shared" si="2"/>
        <v>-3.2258064516129004</v>
      </c>
      <c r="E27" s="543" t="s">
        <v>445</v>
      </c>
      <c r="F27" s="543" t="s">
        <v>445</v>
      </c>
      <c r="G27" s="296" t="s">
        <v>399</v>
      </c>
      <c r="H27" s="543" t="s">
        <v>445</v>
      </c>
      <c r="I27" s="543" t="s">
        <v>445</v>
      </c>
      <c r="J27" s="296" t="s">
        <v>399</v>
      </c>
    </row>
    <row r="28" spans="1:10" s="294" customFormat="1" ht="11.1" customHeight="1">
      <c r="A28" s="292" t="s">
        <v>294</v>
      </c>
      <c r="B28" s="598">
        <v>1213.3333333333335</v>
      </c>
      <c r="C28" s="598">
        <f>AVERAGE(C29:C30)</f>
        <v>1113.3333333333335</v>
      </c>
      <c r="D28" s="379">
        <f t="shared" si="2"/>
        <v>-8.2417582417582462</v>
      </c>
      <c r="E28" s="600" t="s">
        <v>399</v>
      </c>
      <c r="F28" s="600" t="s">
        <v>399</v>
      </c>
      <c r="G28" s="379" t="s">
        <v>399</v>
      </c>
      <c r="H28" s="601">
        <f>AVERAGE(H29:H30)</f>
        <v>360</v>
      </c>
      <c r="I28" s="601">
        <f>AVERAGE(I29:I30)</f>
        <v>370</v>
      </c>
      <c r="J28" s="379">
        <f t="shared" ref="J28" si="5">((I28/H28)-    1)*100</f>
        <v>2.7777777777777679</v>
      </c>
    </row>
    <row r="29" spans="1:10" s="293" customFormat="1" ht="11.1" customHeight="1">
      <c r="A29" s="287" t="s">
        <v>425</v>
      </c>
      <c r="B29" s="543">
        <v>1160</v>
      </c>
      <c r="C29" s="543">
        <v>960</v>
      </c>
      <c r="D29" s="296">
        <f t="shared" si="2"/>
        <v>-17.241379310344829</v>
      </c>
      <c r="E29" s="543" t="s">
        <v>445</v>
      </c>
      <c r="F29" s="543" t="s">
        <v>445</v>
      </c>
      <c r="G29" s="296" t="s">
        <v>399</v>
      </c>
      <c r="H29" s="543">
        <v>360</v>
      </c>
      <c r="I29" s="543">
        <v>400</v>
      </c>
      <c r="J29" s="379">
        <v>-8.2417582417582462</v>
      </c>
    </row>
    <row r="30" spans="1:10" s="294" customFormat="1" ht="11.1" customHeight="1">
      <c r="A30" s="287" t="s">
        <v>255</v>
      </c>
      <c r="B30" s="543">
        <v>1266.6666666666667</v>
      </c>
      <c r="C30" s="543">
        <v>1266.6666666666667</v>
      </c>
      <c r="D30" s="296">
        <f t="shared" si="2"/>
        <v>0</v>
      </c>
      <c r="E30" s="543" t="s">
        <v>445</v>
      </c>
      <c r="F30" s="543" t="s">
        <v>445</v>
      </c>
      <c r="G30" s="296" t="s">
        <v>399</v>
      </c>
      <c r="H30" s="543" t="s">
        <v>445</v>
      </c>
      <c r="I30" s="543">
        <v>340</v>
      </c>
      <c r="J30" s="296" t="s">
        <v>399</v>
      </c>
    </row>
    <row r="31" spans="1:10" s="294" customFormat="1" ht="11.1" customHeight="1">
      <c r="A31" s="292" t="s">
        <v>298</v>
      </c>
      <c r="B31" s="598">
        <v>1093.5714285714287</v>
      </c>
      <c r="C31" s="598">
        <f>AVERAGE(C32:C38)</f>
        <v>1072.8571428571429</v>
      </c>
      <c r="D31" s="379">
        <f t="shared" si="2"/>
        <v>-1.894186806009146</v>
      </c>
      <c r="E31" s="543" t="s">
        <v>399</v>
      </c>
      <c r="F31" s="543" t="s">
        <v>399</v>
      </c>
      <c r="G31" s="379" t="s">
        <v>399</v>
      </c>
      <c r="H31" s="543" t="s">
        <v>399</v>
      </c>
      <c r="I31" s="543" t="s">
        <v>399</v>
      </c>
      <c r="J31" s="379" t="s">
        <v>399</v>
      </c>
    </row>
    <row r="32" spans="1:10" s="294" customFormat="1" ht="11.1" customHeight="1">
      <c r="A32" s="287" t="s">
        <v>299</v>
      </c>
      <c r="B32" s="543">
        <v>1000</v>
      </c>
      <c r="C32" s="543">
        <v>1000</v>
      </c>
      <c r="D32" s="296">
        <f t="shared" si="2"/>
        <v>0</v>
      </c>
      <c r="E32" s="543" t="s">
        <v>445</v>
      </c>
      <c r="F32" s="543" t="s">
        <v>445</v>
      </c>
      <c r="G32" s="296" t="s">
        <v>399</v>
      </c>
      <c r="H32" s="543" t="s">
        <v>445</v>
      </c>
      <c r="I32" s="543" t="s">
        <v>445</v>
      </c>
      <c r="J32" s="296" t="s">
        <v>399</v>
      </c>
    </row>
    <row r="33" spans="1:10" s="294" customFormat="1" ht="11.1" customHeight="1">
      <c r="A33" s="287" t="s">
        <v>300</v>
      </c>
      <c r="B33" s="543">
        <v>1000</v>
      </c>
      <c r="C33" s="543">
        <v>1000</v>
      </c>
      <c r="D33" s="296">
        <f t="shared" si="2"/>
        <v>0</v>
      </c>
      <c r="E33" s="543" t="s">
        <v>445</v>
      </c>
      <c r="F33" s="543" t="s">
        <v>445</v>
      </c>
      <c r="G33" s="296" t="s">
        <v>399</v>
      </c>
      <c r="H33" s="543" t="s">
        <v>445</v>
      </c>
      <c r="I33" s="543" t="s">
        <v>445</v>
      </c>
      <c r="J33" s="296" t="s">
        <v>399</v>
      </c>
    </row>
    <row r="34" spans="1:10" s="294" customFormat="1" ht="11.1" customHeight="1">
      <c r="A34" s="287" t="s">
        <v>301</v>
      </c>
      <c r="B34" s="543">
        <v>1500</v>
      </c>
      <c r="C34" s="543">
        <v>1500</v>
      </c>
      <c r="D34" s="296">
        <f t="shared" si="2"/>
        <v>0</v>
      </c>
      <c r="E34" s="543" t="s">
        <v>445</v>
      </c>
      <c r="F34" s="543" t="s">
        <v>445</v>
      </c>
      <c r="G34" s="296" t="s">
        <v>399</v>
      </c>
      <c r="H34" s="543" t="s">
        <v>445</v>
      </c>
      <c r="I34" s="543" t="s">
        <v>445</v>
      </c>
      <c r="J34" s="296" t="s">
        <v>399</v>
      </c>
    </row>
    <row r="35" spans="1:10" s="294" customFormat="1" ht="11.1" customHeight="1">
      <c r="A35" s="287" t="s">
        <v>256</v>
      </c>
      <c r="B35" s="543">
        <v>1000</v>
      </c>
      <c r="C35" s="543">
        <v>900</v>
      </c>
      <c r="D35" s="296">
        <f t="shared" si="2"/>
        <v>-9.9999999999999982</v>
      </c>
      <c r="E35" s="543" t="s">
        <v>445</v>
      </c>
      <c r="F35" s="543" t="s">
        <v>445</v>
      </c>
      <c r="G35" s="296" t="s">
        <v>399</v>
      </c>
      <c r="H35" s="543" t="s">
        <v>445</v>
      </c>
      <c r="I35" s="543" t="s">
        <v>445</v>
      </c>
      <c r="J35" s="296" t="s">
        <v>399</v>
      </c>
    </row>
    <row r="36" spans="1:10" s="294" customFormat="1" ht="11.1" customHeight="1">
      <c r="A36" s="287" t="s">
        <v>274</v>
      </c>
      <c r="B36" s="543">
        <v>1100</v>
      </c>
      <c r="C36" s="543">
        <v>1100</v>
      </c>
      <c r="D36" s="296">
        <f t="shared" si="2"/>
        <v>0</v>
      </c>
      <c r="E36" s="543" t="s">
        <v>445</v>
      </c>
      <c r="F36" s="543" t="s">
        <v>445</v>
      </c>
      <c r="G36" s="296" t="s">
        <v>399</v>
      </c>
      <c r="H36" s="543" t="s">
        <v>445</v>
      </c>
      <c r="I36" s="543" t="s">
        <v>445</v>
      </c>
      <c r="J36" s="296" t="s">
        <v>399</v>
      </c>
    </row>
    <row r="37" spans="1:10" s="295" customFormat="1" ht="11.1" customHeight="1">
      <c r="A37" s="287" t="s">
        <v>275</v>
      </c>
      <c r="B37" s="543">
        <v>1055</v>
      </c>
      <c r="C37" s="543">
        <v>1010</v>
      </c>
      <c r="D37" s="296">
        <f t="shared" si="2"/>
        <v>-4.2654028436018958</v>
      </c>
      <c r="E37" s="543" t="s">
        <v>445</v>
      </c>
      <c r="F37" s="543">
        <v>1246.67</v>
      </c>
      <c r="G37" s="296" t="s">
        <v>399</v>
      </c>
      <c r="H37" s="543" t="s">
        <v>445</v>
      </c>
      <c r="I37" s="543" t="s">
        <v>445</v>
      </c>
      <c r="J37" s="296" t="s">
        <v>399</v>
      </c>
    </row>
    <row r="38" spans="1:10" s="294" customFormat="1" ht="11.1" customHeight="1">
      <c r="A38" s="287" t="s">
        <v>276</v>
      </c>
      <c r="B38" s="543">
        <v>1000</v>
      </c>
      <c r="C38" s="543">
        <v>1000</v>
      </c>
      <c r="D38" s="296">
        <f t="shared" si="2"/>
        <v>0</v>
      </c>
      <c r="E38" s="543" t="s">
        <v>445</v>
      </c>
      <c r="F38" s="543" t="s">
        <v>445</v>
      </c>
      <c r="G38" s="296" t="s">
        <v>399</v>
      </c>
      <c r="H38" s="543" t="s">
        <v>445</v>
      </c>
      <c r="I38" s="543" t="s">
        <v>445</v>
      </c>
      <c r="J38" s="296" t="s">
        <v>399</v>
      </c>
    </row>
    <row r="39" spans="1:10" s="290" customFormat="1" ht="11.1" customHeight="1">
      <c r="A39" s="292" t="s">
        <v>277</v>
      </c>
      <c r="B39" s="598">
        <f>AVERAGE(B40:B43)</f>
        <v>1153.3333333333333</v>
      </c>
      <c r="C39" s="598">
        <f>AVERAGE(C40:C43)</f>
        <v>1200</v>
      </c>
      <c r="D39" s="379">
        <f t="shared" si="2"/>
        <v>4.0462427745664886</v>
      </c>
      <c r="E39" s="598">
        <f>AVERAGE(E40:E43)</f>
        <v>700</v>
      </c>
      <c r="F39" s="598">
        <f>AVERAGE(F40:F43)</f>
        <v>700</v>
      </c>
      <c r="G39" s="379">
        <f>((F39/E39)-    1)*100</f>
        <v>0</v>
      </c>
      <c r="H39" s="598">
        <f>AVERAGE(H40:H43)</f>
        <v>850</v>
      </c>
      <c r="I39" s="598">
        <f>AVERAGE(I40:I43)</f>
        <v>950</v>
      </c>
      <c r="J39" s="379">
        <f t="shared" ref="J39:J42" si="6">((I39/H39)-    1)*100</f>
        <v>11.764705882352944</v>
      </c>
    </row>
    <row r="40" spans="1:10" s="290" customFormat="1" ht="11.1" customHeight="1">
      <c r="A40" s="287" t="s">
        <v>281</v>
      </c>
      <c r="B40" s="542" t="s">
        <v>445</v>
      </c>
      <c r="C40" s="542" t="s">
        <v>445</v>
      </c>
      <c r="D40" s="296" t="s">
        <v>399</v>
      </c>
      <c r="E40" s="542">
        <v>600</v>
      </c>
      <c r="F40" s="542">
        <v>600</v>
      </c>
      <c r="G40" s="296">
        <f t="shared" ref="G40" si="7">((F40/E40)-    1)*100</f>
        <v>0</v>
      </c>
      <c r="H40" s="542">
        <v>1000</v>
      </c>
      <c r="I40" s="542">
        <v>1000</v>
      </c>
      <c r="J40" s="379">
        <f t="shared" si="6"/>
        <v>0</v>
      </c>
    </row>
    <row r="41" spans="1:10" s="290" customFormat="1" ht="11.1" customHeight="1">
      <c r="A41" s="287" t="s">
        <v>284</v>
      </c>
      <c r="B41" s="543">
        <v>760</v>
      </c>
      <c r="C41" s="543">
        <v>1100</v>
      </c>
      <c r="D41" s="296">
        <f t="shared" si="2"/>
        <v>44.736842105263165</v>
      </c>
      <c r="E41" s="543" t="s">
        <v>445</v>
      </c>
      <c r="F41" s="543" t="s">
        <v>445</v>
      </c>
      <c r="G41" s="296" t="s">
        <v>399</v>
      </c>
      <c r="H41" s="543" t="s">
        <v>445</v>
      </c>
      <c r="I41" s="543" t="s">
        <v>445</v>
      </c>
      <c r="J41" s="296" t="s">
        <v>399</v>
      </c>
    </row>
    <row r="42" spans="1:10" s="294" customFormat="1" ht="11.1" customHeight="1">
      <c r="A42" s="287" t="s">
        <v>37</v>
      </c>
      <c r="B42" s="543">
        <v>1400</v>
      </c>
      <c r="C42" s="543" t="s">
        <v>445</v>
      </c>
      <c r="D42" s="296" t="s">
        <v>399</v>
      </c>
      <c r="E42" s="543">
        <v>1000</v>
      </c>
      <c r="F42" s="543">
        <v>1000</v>
      </c>
      <c r="G42" s="296">
        <f t="shared" ref="G42:G43" si="8">((F42/E42)-    1)*100</f>
        <v>0</v>
      </c>
      <c r="H42" s="543">
        <v>700</v>
      </c>
      <c r="I42" s="543">
        <v>900</v>
      </c>
      <c r="J42" s="296">
        <f t="shared" si="6"/>
        <v>28.57142857142858</v>
      </c>
    </row>
    <row r="43" spans="1:10" s="295" customFormat="1" ht="11.1" customHeight="1">
      <c r="A43" s="287" t="s">
        <v>285</v>
      </c>
      <c r="B43" s="543">
        <v>1300</v>
      </c>
      <c r="C43" s="543">
        <v>1300</v>
      </c>
      <c r="D43" s="296">
        <f t="shared" si="2"/>
        <v>0</v>
      </c>
      <c r="E43" s="543">
        <v>500</v>
      </c>
      <c r="F43" s="543">
        <v>500</v>
      </c>
      <c r="G43" s="296">
        <f t="shared" si="8"/>
        <v>0</v>
      </c>
      <c r="H43" s="543" t="s">
        <v>445</v>
      </c>
      <c r="I43" s="543" t="s">
        <v>445</v>
      </c>
      <c r="J43" s="296" t="s">
        <v>399</v>
      </c>
    </row>
    <row r="44" spans="1:10" s="294" customFormat="1" ht="11.1" customHeight="1">
      <c r="A44" s="292" t="s">
        <v>286</v>
      </c>
      <c r="B44" s="598">
        <f>AVERAGE(B45:B46)</f>
        <v>1000</v>
      </c>
      <c r="C44" s="598">
        <f>AVERAGE(C45:C46)</f>
        <v>1000</v>
      </c>
      <c r="D44" s="379">
        <f t="shared" si="2"/>
        <v>0</v>
      </c>
      <c r="E44" s="600" t="s">
        <v>399</v>
      </c>
      <c r="F44" s="600" t="s">
        <v>399</v>
      </c>
      <c r="G44" s="379" t="s">
        <v>399</v>
      </c>
      <c r="H44" s="600">
        <f>AVERAGE(H45:H46)</f>
        <v>700</v>
      </c>
      <c r="I44" s="598">
        <f>AVERAGE(I45:I46)</f>
        <v>700</v>
      </c>
      <c r="J44" s="379">
        <f t="shared" ref="J44" si="9">((I44/H44)-    1)*100</f>
        <v>0</v>
      </c>
    </row>
    <row r="45" spans="1:10" s="294" customFormat="1" ht="11.1" customHeight="1">
      <c r="A45" s="287" t="s">
        <v>287</v>
      </c>
      <c r="B45" s="543">
        <v>1000</v>
      </c>
      <c r="C45" s="543">
        <v>1000</v>
      </c>
      <c r="D45" s="296">
        <f t="shared" si="2"/>
        <v>0</v>
      </c>
      <c r="E45" s="543" t="s">
        <v>445</v>
      </c>
      <c r="F45" s="543" t="s">
        <v>445</v>
      </c>
      <c r="G45" s="296" t="s">
        <v>399</v>
      </c>
      <c r="H45" s="543" t="s">
        <v>445</v>
      </c>
      <c r="I45" s="543" t="s">
        <v>445</v>
      </c>
      <c r="J45" s="296" t="s">
        <v>399</v>
      </c>
    </row>
    <row r="46" spans="1:10" s="294" customFormat="1" ht="11.1" customHeight="1">
      <c r="A46" s="287" t="s">
        <v>289</v>
      </c>
      <c r="B46" s="543">
        <v>1000</v>
      </c>
      <c r="C46" s="543">
        <v>1000</v>
      </c>
      <c r="D46" s="296">
        <f t="shared" si="2"/>
        <v>0</v>
      </c>
      <c r="E46" s="543" t="s">
        <v>445</v>
      </c>
      <c r="F46" s="543" t="s">
        <v>445</v>
      </c>
      <c r="G46" s="296" t="s">
        <v>399</v>
      </c>
      <c r="H46" s="543">
        <v>700</v>
      </c>
      <c r="I46" s="543">
        <v>700</v>
      </c>
      <c r="J46" s="296">
        <f t="shared" ref="J46:J48" si="10">((I46/H46)-    1)*100</f>
        <v>0</v>
      </c>
    </row>
    <row r="47" spans="1:10" s="295" customFormat="1" ht="11.1" customHeight="1">
      <c r="A47" s="292" t="s">
        <v>136</v>
      </c>
      <c r="B47" s="598">
        <v>1250</v>
      </c>
      <c r="C47" s="598">
        <f>AVERAGE(C48:C48)</f>
        <v>1250</v>
      </c>
      <c r="D47" s="379">
        <f t="shared" si="2"/>
        <v>0</v>
      </c>
      <c r="E47" s="543" t="s">
        <v>399</v>
      </c>
      <c r="F47" s="543" t="s">
        <v>399</v>
      </c>
      <c r="G47" s="379" t="s">
        <v>399</v>
      </c>
      <c r="H47" s="600">
        <f>AVERAGE(H48:H48)</f>
        <v>900</v>
      </c>
      <c r="I47" s="598">
        <f>AVERAGE(I48:I48)</f>
        <v>900</v>
      </c>
      <c r="J47" s="379">
        <f t="shared" si="10"/>
        <v>0</v>
      </c>
    </row>
    <row r="48" spans="1:10" s="294" customFormat="1" ht="11.1" customHeight="1">
      <c r="A48" s="298" t="s">
        <v>599</v>
      </c>
      <c r="B48" s="602">
        <v>1250</v>
      </c>
      <c r="C48" s="602">
        <v>1250</v>
      </c>
      <c r="D48" s="457">
        <f t="shared" si="2"/>
        <v>0</v>
      </c>
      <c r="E48" s="603" t="s">
        <v>445</v>
      </c>
      <c r="F48" s="602" t="s">
        <v>445</v>
      </c>
      <c r="G48" s="457" t="s">
        <v>399</v>
      </c>
      <c r="H48" s="602">
        <v>900</v>
      </c>
      <c r="I48" s="602">
        <v>900</v>
      </c>
      <c r="J48" s="457">
        <f t="shared" si="10"/>
        <v>0</v>
      </c>
    </row>
    <row r="49" spans="1:10" s="294" customFormat="1" ht="11.1" customHeight="1">
      <c r="A49" s="309" t="s">
        <v>196</v>
      </c>
      <c r="B49" s="309"/>
      <c r="C49" s="309"/>
      <c r="D49" s="473"/>
      <c r="E49" s="291"/>
      <c r="F49" s="291"/>
      <c r="G49" s="473"/>
      <c r="H49" s="291"/>
      <c r="I49" s="291"/>
      <c r="J49" s="473"/>
    </row>
    <row r="50" spans="1:10" s="294" customFormat="1" ht="11.1" customHeight="1">
      <c r="A50" s="309" t="s">
        <v>93</v>
      </c>
      <c r="B50" s="309"/>
      <c r="C50" s="309"/>
      <c r="D50" s="473"/>
      <c r="E50" s="291"/>
      <c r="F50" s="291"/>
      <c r="G50" s="473"/>
      <c r="H50" s="291"/>
      <c r="I50" s="291"/>
      <c r="J50" s="473"/>
    </row>
    <row r="51" spans="1:10" s="295" customFormat="1" ht="11.1" customHeight="1"/>
    <row r="52" spans="1:10" s="294" customFormat="1" ht="11.1" customHeight="1"/>
    <row r="53" spans="1:10" s="294" customFormat="1" ht="11.1" customHeight="1"/>
    <row r="54" spans="1:10" s="294" customFormat="1" ht="11.1" customHeight="1"/>
    <row r="55" spans="1:10" s="294" customFormat="1" ht="11.1" customHeight="1"/>
    <row r="56" spans="1:10" s="294" customFormat="1" ht="11.1" customHeight="1"/>
    <row r="57" spans="1:10" s="294" customFormat="1" ht="11.1" customHeight="1"/>
    <row r="58" spans="1:10" s="294" customFormat="1" ht="11.1" customHeight="1"/>
    <row r="59" spans="1:10" s="294" customFormat="1" ht="11.1" customHeight="1"/>
    <row r="60" spans="1:10" s="294" customFormat="1" ht="11.1" customHeight="1"/>
    <row r="61" spans="1:10" s="295" customFormat="1" ht="11.1" customHeight="1"/>
    <row r="62" spans="1:10" s="295" customFormat="1" ht="11.1" customHeight="1"/>
    <row r="63" spans="1:10" s="294" customFormat="1" ht="11.1" customHeight="1"/>
    <row r="64" spans="1:10" s="294" customFormat="1" ht="11.1" customHeight="1"/>
    <row r="65" ht="12.75" customHeight="1"/>
    <row r="66" ht="2.1" customHeight="1"/>
    <row r="67" ht="15.95" customHeight="1"/>
    <row r="68" ht="15.95" customHeight="1"/>
    <row r="69" ht="2.1" customHeight="1"/>
    <row r="70" ht="11.1" customHeight="1"/>
    <row r="71" ht="11.1" customHeight="1"/>
    <row r="72" ht="11.1" customHeight="1"/>
    <row r="73" s="300" customFormat="1" ht="11.1" customHeight="1"/>
    <row r="74" ht="11.1" customHeight="1"/>
    <row r="75" ht="11.1" customHeight="1"/>
    <row r="76" ht="11.1" customHeight="1"/>
    <row r="77" ht="11.1" customHeight="1"/>
    <row r="78" ht="11.1" customHeight="1"/>
    <row r="79" ht="11.1" customHeight="1"/>
    <row r="80" ht="11.1" customHeight="1"/>
    <row r="81" s="290" customFormat="1" ht="11.1" customHeight="1"/>
    <row r="82" s="294" customFormat="1" ht="11.1" customHeight="1"/>
    <row r="83" s="294" customFormat="1" ht="11.1" customHeight="1"/>
    <row r="84" s="290" customFormat="1" ht="11.1" customHeight="1"/>
    <row r="85" s="294" customFormat="1" ht="11.1" customHeight="1"/>
    <row r="86" s="290" customFormat="1" ht="11.1" customHeight="1"/>
    <row r="87" s="294" customFormat="1" ht="11.1" customHeight="1"/>
    <row r="88" s="294" customFormat="1" ht="11.1" customHeight="1"/>
    <row r="89" s="290" customFormat="1" ht="11.1" customHeight="1"/>
    <row r="90" s="294" customFormat="1" ht="11.1" customHeight="1"/>
    <row r="91" s="294" customFormat="1" ht="11.1" customHeight="1"/>
    <row r="92" s="294" customFormat="1" ht="11.1" customHeight="1"/>
    <row r="93" s="290" customFormat="1" ht="11.1" customHeight="1"/>
    <row r="94" s="294" customFormat="1" ht="11.1" customHeight="1"/>
    <row r="95" s="294" customFormat="1" ht="11.1" customHeight="1"/>
    <row r="96" s="294" customFormat="1" ht="11.1" customHeight="1"/>
    <row r="97" s="294" customFormat="1" ht="11.1" customHeight="1"/>
    <row r="98" s="294" customFormat="1" ht="11.1" customHeight="1"/>
    <row r="99" s="294" customFormat="1" ht="11.1" customHeight="1"/>
    <row r="100" ht="9" customHeight="1"/>
    <row r="101" ht="9" customHeight="1"/>
  </sheetData>
  <mergeCells count="4">
    <mergeCell ref="A5:A6"/>
    <mergeCell ref="B5:D5"/>
    <mergeCell ref="E5:G5"/>
    <mergeCell ref="H5:J5"/>
  </mergeCells>
  <phoneticPr fontId="19" type="noConversion"/>
  <pageMargins left="0" right="0" top="0" bottom="0" header="0" footer="0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K39"/>
  <sheetViews>
    <sheetView topLeftCell="A24" zoomScaleNormal="100" workbookViewId="0">
      <selection activeCell="A24" sqref="A24"/>
    </sheetView>
  </sheetViews>
  <sheetFormatPr baseColWidth="10" defaultRowHeight="12.75"/>
  <cols>
    <col min="1" max="1" width="15.7109375" customWidth="1"/>
    <col min="2" max="10" width="7.7109375" customWidth="1"/>
  </cols>
  <sheetData>
    <row r="1" spans="1:10" ht="13.5">
      <c r="A1" s="314" t="s">
        <v>576</v>
      </c>
      <c r="B1" s="302"/>
      <c r="C1" s="302"/>
      <c r="D1" s="303"/>
      <c r="E1" s="302"/>
      <c r="F1" s="302"/>
      <c r="G1" s="303"/>
      <c r="H1" s="302"/>
      <c r="I1" s="302"/>
      <c r="J1" s="303"/>
    </row>
    <row r="2" spans="1:10" ht="13.5">
      <c r="A2" s="4" t="s">
        <v>579</v>
      </c>
      <c r="B2" s="302"/>
      <c r="C2" s="302"/>
      <c r="D2" s="303"/>
      <c r="E2" s="302"/>
      <c r="F2" s="302"/>
      <c r="G2" s="303"/>
      <c r="H2" s="302"/>
      <c r="I2" s="302"/>
      <c r="J2" s="303"/>
    </row>
    <row r="3" spans="1:10" ht="13.5">
      <c r="A3" s="4" t="s">
        <v>578</v>
      </c>
      <c r="B3" s="484"/>
      <c r="C3" s="484"/>
      <c r="D3" s="485"/>
      <c r="E3" s="486"/>
      <c r="F3" s="486"/>
      <c r="G3" s="485"/>
      <c r="H3" s="486"/>
      <c r="I3" s="486"/>
      <c r="J3" s="485"/>
    </row>
    <row r="4" spans="1:10">
      <c r="A4" s="629" t="s">
        <v>577</v>
      </c>
      <c r="B4" s="640" t="s">
        <v>424</v>
      </c>
      <c r="C4" s="641"/>
      <c r="D4" s="642"/>
      <c r="E4" s="640" t="s">
        <v>423</v>
      </c>
      <c r="F4" s="641"/>
      <c r="G4" s="642"/>
      <c r="H4" s="640" t="s">
        <v>422</v>
      </c>
      <c r="I4" s="641"/>
      <c r="J4" s="642"/>
    </row>
    <row r="5" spans="1:10">
      <c r="A5" s="639"/>
      <c r="B5" s="306">
        <v>2019</v>
      </c>
      <c r="C5" s="306">
        <v>2020</v>
      </c>
      <c r="D5" s="306" t="s">
        <v>421</v>
      </c>
      <c r="E5" s="306">
        <v>2019</v>
      </c>
      <c r="F5" s="306">
        <v>2020</v>
      </c>
      <c r="G5" s="306" t="s">
        <v>421</v>
      </c>
      <c r="H5" s="306">
        <v>2019</v>
      </c>
      <c r="I5" s="306">
        <v>2020</v>
      </c>
      <c r="J5" s="306" t="s">
        <v>421</v>
      </c>
    </row>
    <row r="6" spans="1:10" ht="8.1" customHeight="1">
      <c r="A6" s="442"/>
      <c r="B6" s="443"/>
      <c r="C6" s="443"/>
      <c r="D6" s="106"/>
      <c r="E6" s="443"/>
      <c r="F6" s="443"/>
      <c r="G6" s="106"/>
      <c r="H6" s="443"/>
      <c r="I6" s="443"/>
      <c r="J6" s="106"/>
    </row>
    <row r="7" spans="1:10" ht="13.5">
      <c r="A7" s="307" t="s">
        <v>419</v>
      </c>
      <c r="B7" s="504">
        <f>AVERAGE(B8:B9)</f>
        <v>59.97</v>
      </c>
      <c r="C7" s="487">
        <f>AVERAGE(C8:C9)</f>
        <v>61.564999999999998</v>
      </c>
      <c r="D7" s="311">
        <f t="shared" ref="D7:D25" si="0">((C7/B7)-    1)*100</f>
        <v>2.6596631649157931</v>
      </c>
      <c r="E7" s="487">
        <f>AVERAGE(E8:E9)</f>
        <v>94.88</v>
      </c>
      <c r="F7" s="487">
        <f>AVERAGE(F8:F9)</f>
        <v>96.25</v>
      </c>
      <c r="G7" s="311">
        <f>((F7/E7)-    1)*100</f>
        <v>1.4439291736930926</v>
      </c>
      <c r="H7" s="487">
        <f>AVERAGE(H8:H9)</f>
        <v>63.69</v>
      </c>
      <c r="I7" s="487">
        <f>AVERAGE(I8:I9)</f>
        <v>65.69</v>
      </c>
      <c r="J7" s="311">
        <f t="shared" ref="J7:J14" si="1">((I7/H7)-    1)*100</f>
        <v>3.1402103940963988</v>
      </c>
    </row>
    <row r="8" spans="1:10" ht="13.5">
      <c r="A8" s="308" t="s">
        <v>347</v>
      </c>
      <c r="B8" s="505">
        <v>61.5</v>
      </c>
      <c r="C8" s="488">
        <v>61.5</v>
      </c>
      <c r="D8" s="288">
        <f t="shared" si="0"/>
        <v>0</v>
      </c>
      <c r="E8" s="487" t="s">
        <v>396</v>
      </c>
      <c r="F8" s="489" t="s">
        <v>396</v>
      </c>
      <c r="G8" s="410" t="s">
        <v>399</v>
      </c>
      <c r="H8" s="487">
        <v>65</v>
      </c>
      <c r="I8" s="487">
        <v>65</v>
      </c>
      <c r="J8" s="288">
        <f t="shared" si="1"/>
        <v>0</v>
      </c>
    </row>
    <row r="9" spans="1:10" ht="13.5">
      <c r="A9" s="308" t="s">
        <v>348</v>
      </c>
      <c r="B9" s="505">
        <v>58.44</v>
      </c>
      <c r="C9" s="488">
        <v>61.63</v>
      </c>
      <c r="D9" s="288">
        <f t="shared" si="0"/>
        <v>5.4585900068446325</v>
      </c>
      <c r="E9" s="488">
        <v>94.88</v>
      </c>
      <c r="F9" s="90">
        <v>96.25</v>
      </c>
      <c r="G9" s="311">
        <f t="shared" ref="G9:G17" si="2">((F9/E9)-    1)*100</f>
        <v>1.4439291736930926</v>
      </c>
      <c r="H9" s="488">
        <v>62.38</v>
      </c>
      <c r="I9" s="488">
        <v>66.38</v>
      </c>
      <c r="J9" s="288">
        <f t="shared" si="1"/>
        <v>6.4123116383456136</v>
      </c>
    </row>
    <row r="10" spans="1:10" ht="13.5">
      <c r="A10" s="307" t="s">
        <v>353</v>
      </c>
      <c r="B10" s="504">
        <f>AVERAGE(B11:B15)</f>
        <v>57.5</v>
      </c>
      <c r="C10" s="487">
        <f>AVERAGE(C11:C16)</f>
        <v>56.305</v>
      </c>
      <c r="D10" s="311">
        <f t="shared" si="0"/>
        <v>-2.0782608695652183</v>
      </c>
      <c r="E10" s="500">
        <f>AVERAGE(E11:E15)</f>
        <v>162.91666666666666</v>
      </c>
      <c r="F10" s="487">
        <f>AVERAGE(F11:F15)</f>
        <v>160.75</v>
      </c>
      <c r="G10" s="311">
        <f t="shared" si="2"/>
        <v>-1.3299232736572852</v>
      </c>
      <c r="H10" s="500">
        <f>AVERAGE(H11:H16)</f>
        <v>53.75</v>
      </c>
      <c r="I10" s="500">
        <f>AVERAGE(I11:I16)</f>
        <v>49.932000000000002</v>
      </c>
      <c r="J10" s="311">
        <f t="shared" si="1"/>
        <v>-7.1032558139534796</v>
      </c>
    </row>
    <row r="11" spans="1:10" ht="13.5">
      <c r="A11" s="308" t="s">
        <v>83</v>
      </c>
      <c r="B11" s="488">
        <v>49</v>
      </c>
      <c r="C11" s="488">
        <v>47.33</v>
      </c>
      <c r="D11" s="288">
        <f t="shared" si="0"/>
        <v>-3.40816326530613</v>
      </c>
      <c r="E11" s="488">
        <v>154.66666666666666</v>
      </c>
      <c r="F11" s="90">
        <v>146</v>
      </c>
      <c r="G11" s="288">
        <f t="shared" si="2"/>
        <v>-5.6034482758620658</v>
      </c>
      <c r="H11" s="491">
        <v>46.5</v>
      </c>
      <c r="I11" s="491">
        <v>46.5</v>
      </c>
      <c r="J11" s="288">
        <f t="shared" si="1"/>
        <v>0</v>
      </c>
    </row>
    <row r="12" spans="1:10" ht="13.5">
      <c r="A12" s="308" t="s">
        <v>354</v>
      </c>
      <c r="B12" s="488">
        <v>71.5</v>
      </c>
      <c r="C12" s="488">
        <v>71.5</v>
      </c>
      <c r="D12" s="288">
        <f t="shared" si="0"/>
        <v>0</v>
      </c>
      <c r="E12" s="488">
        <v>172</v>
      </c>
      <c r="F12" s="90">
        <v>172</v>
      </c>
      <c r="G12" s="288">
        <f t="shared" si="2"/>
        <v>0</v>
      </c>
      <c r="H12" s="488">
        <v>71</v>
      </c>
      <c r="I12" s="488">
        <v>71</v>
      </c>
      <c r="J12" s="288">
        <f t="shared" si="1"/>
        <v>0</v>
      </c>
    </row>
    <row r="13" spans="1:10" ht="13.5">
      <c r="A13" s="308" t="s">
        <v>356</v>
      </c>
      <c r="B13" s="488">
        <v>75</v>
      </c>
      <c r="C13" s="488">
        <v>75</v>
      </c>
      <c r="D13" s="288">
        <f t="shared" si="0"/>
        <v>0</v>
      </c>
      <c r="E13" s="491">
        <v>155</v>
      </c>
      <c r="F13" s="491">
        <v>155</v>
      </c>
      <c r="G13" s="288">
        <f t="shared" si="2"/>
        <v>0</v>
      </c>
      <c r="H13" s="488">
        <v>49</v>
      </c>
      <c r="I13" s="488">
        <v>49</v>
      </c>
      <c r="J13" s="288">
        <f t="shared" si="1"/>
        <v>0</v>
      </c>
    </row>
    <row r="14" spans="1:10" ht="11.1" customHeight="1">
      <c r="A14" s="308" t="s">
        <v>357</v>
      </c>
      <c r="B14" s="488">
        <v>45</v>
      </c>
      <c r="C14" s="488">
        <v>45</v>
      </c>
      <c r="D14" s="288">
        <f t="shared" si="0"/>
        <v>0</v>
      </c>
      <c r="E14" s="501" t="s">
        <v>396</v>
      </c>
      <c r="F14" s="501" t="s">
        <v>396</v>
      </c>
      <c r="G14" s="288" t="s">
        <v>399</v>
      </c>
      <c r="H14" s="488">
        <v>48.5</v>
      </c>
      <c r="I14" s="488">
        <v>48.5</v>
      </c>
      <c r="J14" s="288">
        <f t="shared" si="1"/>
        <v>0</v>
      </c>
    </row>
    <row r="15" spans="1:10" ht="13.5">
      <c r="A15" s="308" t="s">
        <v>418</v>
      </c>
      <c r="B15" s="488">
        <v>47</v>
      </c>
      <c r="C15" s="488">
        <v>49</v>
      </c>
      <c r="D15" s="288">
        <f t="shared" si="0"/>
        <v>4.2553191489361764</v>
      </c>
      <c r="E15" s="488">
        <v>170</v>
      </c>
      <c r="F15" s="488">
        <v>170</v>
      </c>
      <c r="G15" s="288">
        <f t="shared" si="2"/>
        <v>0</v>
      </c>
      <c r="H15" s="487" t="s">
        <v>396</v>
      </c>
      <c r="I15" s="487" t="s">
        <v>396</v>
      </c>
      <c r="J15" s="126" t="s">
        <v>399</v>
      </c>
    </row>
    <row r="16" spans="1:10" ht="13.5">
      <c r="A16" s="308" t="s">
        <v>359</v>
      </c>
      <c r="B16" s="501" t="s">
        <v>396</v>
      </c>
      <c r="C16" s="488">
        <v>50</v>
      </c>
      <c r="D16" s="288" t="s">
        <v>399</v>
      </c>
      <c r="E16" s="501" t="s">
        <v>396</v>
      </c>
      <c r="F16" s="501" t="s">
        <v>396</v>
      </c>
      <c r="G16" s="288" t="s">
        <v>399</v>
      </c>
      <c r="H16" s="487" t="s">
        <v>396</v>
      </c>
      <c r="I16" s="487">
        <v>34.659999999999997</v>
      </c>
      <c r="J16" s="311" t="s">
        <v>399</v>
      </c>
    </row>
    <row r="17" spans="1:10" ht="13.5">
      <c r="A17" s="307" t="s">
        <v>360</v>
      </c>
      <c r="B17" s="504">
        <f>AVERAGE(B18:B20)</f>
        <v>66.333333333333329</v>
      </c>
      <c r="C17" s="487">
        <f>AVERAGE(C18:C20)</f>
        <v>59.306666666666672</v>
      </c>
      <c r="D17" s="311">
        <f t="shared" si="0"/>
        <v>-10.592964824120587</v>
      </c>
      <c r="E17" s="500">
        <f>AVERAGE(E18:E20)</f>
        <v>108.625</v>
      </c>
      <c r="F17" s="500">
        <f>AVERAGE(F18:F20)</f>
        <v>109.87333333333333</v>
      </c>
      <c r="G17" s="311">
        <f t="shared" si="2"/>
        <v>1.149213655542769</v>
      </c>
      <c r="H17" s="500">
        <f>AVERAGE(H18:H20)</f>
        <v>53.083333333333336</v>
      </c>
      <c r="I17" s="500">
        <f>AVERAGE(I18:I20)</f>
        <v>55.416666666666664</v>
      </c>
      <c r="J17" s="311">
        <f>((I17/H17)-    1)*100</f>
        <v>4.39560439560438</v>
      </c>
    </row>
    <row r="18" spans="1:10" ht="13.5">
      <c r="A18" s="308" t="s">
        <v>361</v>
      </c>
      <c r="B18" s="488">
        <v>65</v>
      </c>
      <c r="C18" s="488">
        <v>60.67</v>
      </c>
      <c r="D18" s="288">
        <f t="shared" si="0"/>
        <v>-6.6615384615384627</v>
      </c>
      <c r="E18" s="501" t="s">
        <v>396</v>
      </c>
      <c r="F18" s="488">
        <v>121</v>
      </c>
      <c r="G18" s="126" t="s">
        <v>399</v>
      </c>
      <c r="H18" s="488">
        <v>60</v>
      </c>
      <c r="I18" s="488">
        <v>65</v>
      </c>
      <c r="J18" s="288">
        <f>((I18/H18)-    1)*100</f>
        <v>8.333333333333325</v>
      </c>
    </row>
    <row r="19" spans="1:10" ht="13.5">
      <c r="A19" s="308" t="s">
        <v>363</v>
      </c>
      <c r="B19" s="488">
        <v>66.25</v>
      </c>
      <c r="C19" s="488">
        <v>50.75</v>
      </c>
      <c r="D19" s="288">
        <f t="shared" si="0"/>
        <v>-23.396226415094333</v>
      </c>
      <c r="E19" s="488">
        <v>100.5</v>
      </c>
      <c r="F19" s="488">
        <v>100.5</v>
      </c>
      <c r="G19" s="288">
        <f>((F19/E19)-    1)*100</f>
        <v>0</v>
      </c>
      <c r="H19" s="488">
        <v>45.25</v>
      </c>
      <c r="I19" s="488">
        <v>45.25</v>
      </c>
      <c r="J19" s="288" t="s">
        <v>399</v>
      </c>
    </row>
    <row r="20" spans="1:10" ht="13.5">
      <c r="A20" s="308" t="s">
        <v>364</v>
      </c>
      <c r="B20" s="488">
        <v>67.75</v>
      </c>
      <c r="C20" s="488">
        <v>66.5</v>
      </c>
      <c r="D20" s="288">
        <f t="shared" si="0"/>
        <v>-1.8450184501844991</v>
      </c>
      <c r="E20" s="488">
        <v>116.75</v>
      </c>
      <c r="F20" s="488">
        <v>108.12</v>
      </c>
      <c r="G20" s="288">
        <f>((F20/E20)-    1)*100</f>
        <v>-7.3918629550321135</v>
      </c>
      <c r="H20" s="488">
        <v>54</v>
      </c>
      <c r="I20" s="488">
        <v>56</v>
      </c>
      <c r="J20" s="288">
        <f t="shared" ref="J20" si="3">((I20/H20)-    1)*100</f>
        <v>3.7037037037036979</v>
      </c>
    </row>
    <row r="21" spans="1:10" ht="13.5">
      <c r="A21" s="307" t="s">
        <v>417</v>
      </c>
      <c r="B21" s="504">
        <f>AVERAGE(B22:B25)</f>
        <v>63.4375</v>
      </c>
      <c r="C21" s="487">
        <f>AVERAGE(C22:C25)</f>
        <v>69.5</v>
      </c>
      <c r="D21" s="311">
        <f t="shared" si="0"/>
        <v>9.5566502463054093</v>
      </c>
      <c r="E21" s="506" t="s">
        <v>399</v>
      </c>
      <c r="F21" s="506" t="s">
        <v>399</v>
      </c>
      <c r="G21" s="311" t="s">
        <v>399</v>
      </c>
      <c r="H21" s="503">
        <f t="shared" ref="H21:I21" si="4">AVERAGE(H22:H25)</f>
        <v>102.16666666666667</v>
      </c>
      <c r="I21" s="500">
        <f t="shared" si="4"/>
        <v>108.5</v>
      </c>
      <c r="J21" s="311">
        <f>((I21/H21)-    1)*100</f>
        <v>6.1990212071778128</v>
      </c>
    </row>
    <row r="22" spans="1:10" ht="13.5">
      <c r="A22" s="308" t="s">
        <v>63</v>
      </c>
      <c r="B22" s="505">
        <v>68</v>
      </c>
      <c r="C22" s="491">
        <v>68</v>
      </c>
      <c r="D22" s="288">
        <f t="shared" si="0"/>
        <v>0</v>
      </c>
      <c r="E22" s="501" t="s">
        <v>396</v>
      </c>
      <c r="F22" s="501" t="s">
        <v>396</v>
      </c>
      <c r="G22" s="288" t="s">
        <v>399</v>
      </c>
      <c r="H22" s="489">
        <v>87</v>
      </c>
      <c r="I22" s="488">
        <v>87</v>
      </c>
      <c r="J22" s="288">
        <f>((I22/H22)-    1)*100</f>
        <v>0</v>
      </c>
    </row>
    <row r="23" spans="1:10" ht="13.5">
      <c r="A23" s="308" t="s">
        <v>27</v>
      </c>
      <c r="B23" s="488">
        <v>70</v>
      </c>
      <c r="C23" s="488">
        <v>72</v>
      </c>
      <c r="D23" s="288">
        <f t="shared" si="0"/>
        <v>2.857142857142847</v>
      </c>
      <c r="E23" s="501" t="s">
        <v>396</v>
      </c>
      <c r="F23" s="501" t="s">
        <v>396</v>
      </c>
      <c r="G23" s="288" t="s">
        <v>399</v>
      </c>
      <c r="H23" s="490">
        <v>128</v>
      </c>
      <c r="I23" s="496">
        <v>130</v>
      </c>
      <c r="J23" s="288">
        <f>((I23/H23)-    1)*100</f>
        <v>1.5625</v>
      </c>
    </row>
    <row r="24" spans="1:10" ht="13.5">
      <c r="A24" s="308" t="s">
        <v>257</v>
      </c>
      <c r="B24" s="488">
        <v>48</v>
      </c>
      <c r="C24" s="501" t="s">
        <v>396</v>
      </c>
      <c r="D24" s="288" t="s">
        <v>399</v>
      </c>
      <c r="E24" s="488">
        <v>107.5</v>
      </c>
      <c r="F24" s="501" t="s">
        <v>396</v>
      </c>
      <c r="G24" s="487" t="s">
        <v>399</v>
      </c>
      <c r="H24" s="487" t="s">
        <v>396</v>
      </c>
      <c r="I24" s="311" t="s">
        <v>396</v>
      </c>
      <c r="J24" s="311" t="s">
        <v>399</v>
      </c>
    </row>
    <row r="25" spans="1:10" ht="13.5">
      <c r="A25" s="308" t="s">
        <v>224</v>
      </c>
      <c r="B25" s="505">
        <v>67.75</v>
      </c>
      <c r="C25" s="491">
        <v>68.5</v>
      </c>
      <c r="D25" s="288">
        <f t="shared" si="0"/>
        <v>1.1070110701107083</v>
      </c>
      <c r="E25" s="488">
        <v>129.75</v>
      </c>
      <c r="F25" s="501" t="s">
        <v>396</v>
      </c>
      <c r="G25" s="487" t="s">
        <v>399</v>
      </c>
      <c r="H25" s="488">
        <v>91.5</v>
      </c>
      <c r="I25" s="288" t="s">
        <v>396</v>
      </c>
      <c r="J25" s="288" t="s">
        <v>399</v>
      </c>
    </row>
    <row r="26" spans="1:10" ht="13.5">
      <c r="A26" s="307" t="s">
        <v>294</v>
      </c>
      <c r="B26" s="506" t="s">
        <v>399</v>
      </c>
      <c r="C26" s="500">
        <f>AVERAGE(C27:C29)</f>
        <v>80</v>
      </c>
      <c r="D26" s="311" t="s">
        <v>399</v>
      </c>
      <c r="E26" s="503" t="s">
        <v>399</v>
      </c>
      <c r="F26" s="500">
        <f>AVERAGE(F27:F29)</f>
        <v>100</v>
      </c>
      <c r="G26" s="487" t="s">
        <v>399</v>
      </c>
      <c r="H26" s="500">
        <f>AVERAGE(H27:H29)</f>
        <v>59.666666666666664</v>
      </c>
      <c r="I26" s="311">
        <f>AVERAGE(I27:I29)</f>
        <v>54.666666666666664</v>
      </c>
      <c r="J26" s="311">
        <f>((I26/H26)-    1)*100</f>
        <v>-8.3798882681564208</v>
      </c>
    </row>
    <row r="27" spans="1:10" ht="13.5">
      <c r="A27" s="498" t="s">
        <v>295</v>
      </c>
      <c r="B27" s="501" t="s">
        <v>396</v>
      </c>
      <c r="C27" s="501" t="s">
        <v>396</v>
      </c>
      <c r="D27" s="288" t="s">
        <v>399</v>
      </c>
      <c r="E27" s="489" t="s">
        <v>396</v>
      </c>
      <c r="F27" s="501" t="s">
        <v>396</v>
      </c>
      <c r="G27" s="487" t="s">
        <v>399</v>
      </c>
      <c r="H27" s="488">
        <v>60</v>
      </c>
      <c r="I27" s="288">
        <v>50</v>
      </c>
      <c r="J27" s="288">
        <f t="shared" ref="J27:J29" si="5">((I27/H27)-    1)*100</f>
        <v>-16.666666666666664</v>
      </c>
    </row>
    <row r="28" spans="1:10" ht="13.5">
      <c r="A28" s="123" t="s">
        <v>255</v>
      </c>
      <c r="B28" s="501" t="s">
        <v>396</v>
      </c>
      <c r="C28" s="488">
        <v>80</v>
      </c>
      <c r="D28" s="288" t="s">
        <v>399</v>
      </c>
      <c r="E28" s="489" t="s">
        <v>396</v>
      </c>
      <c r="F28" s="288">
        <v>100</v>
      </c>
      <c r="G28" s="288" t="s">
        <v>399</v>
      </c>
      <c r="H28" s="488">
        <v>54</v>
      </c>
      <c r="I28" s="288">
        <v>59</v>
      </c>
      <c r="J28" s="288">
        <f t="shared" si="5"/>
        <v>9.259259259259256</v>
      </c>
    </row>
    <row r="29" spans="1:10" ht="13.5">
      <c r="A29" s="308" t="s">
        <v>425</v>
      </c>
      <c r="B29" s="501" t="s">
        <v>396</v>
      </c>
      <c r="C29" s="501" t="s">
        <v>396</v>
      </c>
      <c r="D29" s="288" t="s">
        <v>399</v>
      </c>
      <c r="E29" s="489" t="s">
        <v>396</v>
      </c>
      <c r="F29" s="288" t="s">
        <v>396</v>
      </c>
      <c r="G29" s="288" t="s">
        <v>399</v>
      </c>
      <c r="H29" s="488">
        <v>65</v>
      </c>
      <c r="I29" s="288">
        <v>55</v>
      </c>
      <c r="J29" s="288">
        <f t="shared" si="5"/>
        <v>-15.384615384615385</v>
      </c>
    </row>
    <row r="30" spans="1:10" ht="13.5">
      <c r="A30" s="307" t="s">
        <v>416</v>
      </c>
      <c r="B30" s="504">
        <f>AVERAGE(B31:B33)</f>
        <v>78.25</v>
      </c>
      <c r="C30" s="487">
        <f>AVERAGE(C31:C33)</f>
        <v>90.333333333333329</v>
      </c>
      <c r="D30" s="311">
        <f>((C30/B30)-    1)*100</f>
        <v>15.441959531416405</v>
      </c>
      <c r="E30" s="500">
        <f>AVERAGE(E31:E33)</f>
        <v>165</v>
      </c>
      <c r="F30" s="311">
        <f>AVERAGE(F31:F33)</f>
        <v>200</v>
      </c>
      <c r="G30" s="311">
        <f>((F30/E30)-    1)*100</f>
        <v>21.212121212121215</v>
      </c>
      <c r="H30" s="500">
        <f>AVERAGE(H31:H33)</f>
        <v>39</v>
      </c>
      <c r="I30" s="311">
        <f>AVERAGE(I31:I33)</f>
        <v>24.5</v>
      </c>
      <c r="J30" s="311">
        <f>((I30/H30)-    1)*100</f>
        <v>-37.179487179487182</v>
      </c>
    </row>
    <row r="31" spans="1:10" ht="13.5">
      <c r="A31" s="308" t="s">
        <v>281</v>
      </c>
      <c r="B31" s="505">
        <v>100</v>
      </c>
      <c r="C31" s="491">
        <v>100</v>
      </c>
      <c r="D31" s="288">
        <f>((C31/B31)-    1)*100</f>
        <v>0</v>
      </c>
      <c r="E31" s="488">
        <v>200</v>
      </c>
      <c r="F31" s="288">
        <v>200</v>
      </c>
      <c r="G31" s="288">
        <f>((F31/E31)-    1)*100</f>
        <v>0</v>
      </c>
      <c r="H31" s="491" t="s">
        <v>396</v>
      </c>
      <c r="I31" s="491" t="s">
        <v>396</v>
      </c>
      <c r="J31" s="288" t="s">
        <v>399</v>
      </c>
    </row>
    <row r="32" spans="1:10" ht="13.5">
      <c r="A32" s="308" t="s">
        <v>284</v>
      </c>
      <c r="B32" s="496">
        <v>56.5</v>
      </c>
      <c r="C32" s="496">
        <v>91</v>
      </c>
      <c r="D32" s="288">
        <f>((C32/B32)-    1)*100</f>
        <v>61.061946902654874</v>
      </c>
      <c r="E32" s="489" t="s">
        <v>396</v>
      </c>
      <c r="F32" s="288" t="s">
        <v>396</v>
      </c>
      <c r="G32" s="288" t="s">
        <v>399</v>
      </c>
      <c r="H32" s="496">
        <v>39</v>
      </c>
      <c r="I32" s="487">
        <v>24.5</v>
      </c>
      <c r="J32" s="487">
        <f>((I32-    H32)/H32)*100</f>
        <v>-37.179487179487182</v>
      </c>
    </row>
    <row r="33" spans="1:11" ht="13.5">
      <c r="A33" s="308" t="s">
        <v>173</v>
      </c>
      <c r="B33" s="501" t="s">
        <v>396</v>
      </c>
      <c r="C33" s="491">
        <v>80</v>
      </c>
      <c r="D33" s="126" t="s">
        <v>399</v>
      </c>
      <c r="E33" s="491">
        <v>130</v>
      </c>
      <c r="F33" s="491" t="s">
        <v>396</v>
      </c>
      <c r="G33" s="288" t="s">
        <v>399</v>
      </c>
      <c r="H33" s="491" t="s">
        <v>396</v>
      </c>
      <c r="I33" s="491" t="s">
        <v>396</v>
      </c>
      <c r="J33" s="491" t="s">
        <v>399</v>
      </c>
    </row>
    <row r="34" spans="1:11" ht="13.5">
      <c r="A34" s="307" t="s">
        <v>286</v>
      </c>
      <c r="B34" s="504">
        <f>AVERAGE(B35:B37)</f>
        <v>53</v>
      </c>
      <c r="C34" s="487">
        <f>AVERAGE(C35:C37)</f>
        <v>60</v>
      </c>
      <c r="D34" s="492" t="s">
        <v>399</v>
      </c>
      <c r="E34" s="502">
        <f>AVERAGE(E35:E37)</f>
        <v>143.75</v>
      </c>
      <c r="F34" s="487">
        <f>AVERAGE(F35:F37)</f>
        <v>160</v>
      </c>
      <c r="G34" s="487" t="s">
        <v>399</v>
      </c>
      <c r="H34" s="487">
        <f>AVERAGE(H35:H37)</f>
        <v>48.333333333333336</v>
      </c>
      <c r="I34" s="487">
        <f>AVERAGE(I35:I37)</f>
        <v>44.666666666666664</v>
      </c>
      <c r="J34" s="311">
        <f>((I34/H34)-    1)*100</f>
        <v>-7.5862068965517278</v>
      </c>
    </row>
    <row r="35" spans="1:11" ht="13.5">
      <c r="A35" s="308" t="s">
        <v>415</v>
      </c>
      <c r="B35" s="501" t="s">
        <v>396</v>
      </c>
      <c r="C35" s="310" t="s">
        <v>396</v>
      </c>
      <c r="D35" s="126" t="s">
        <v>399</v>
      </c>
      <c r="E35" s="491">
        <v>130</v>
      </c>
      <c r="F35" s="491" t="s">
        <v>396</v>
      </c>
      <c r="G35" s="491" t="s">
        <v>399</v>
      </c>
      <c r="H35" s="310">
        <v>47.5</v>
      </c>
      <c r="I35" s="310">
        <v>47</v>
      </c>
      <c r="J35" s="126">
        <f>((I35-    H35)/H35)*100</f>
        <v>-1.0526315789473684</v>
      </c>
    </row>
    <row r="36" spans="1:11" ht="13.5">
      <c r="A36" s="308" t="s">
        <v>174</v>
      </c>
      <c r="B36" s="504">
        <v>53</v>
      </c>
      <c r="C36" s="487">
        <v>60</v>
      </c>
      <c r="D36" s="492" t="s">
        <v>399</v>
      </c>
      <c r="E36" s="487">
        <v>157.5</v>
      </c>
      <c r="F36" s="487">
        <v>160</v>
      </c>
      <c r="G36" s="311">
        <f>((F36-    E36)/E36)*100</f>
        <v>1.5873015873015872</v>
      </c>
      <c r="H36" s="487">
        <v>47.5</v>
      </c>
      <c r="I36" s="487">
        <v>45</v>
      </c>
      <c r="J36" s="487">
        <f>((I36-    H36)/H36)*100</f>
        <v>-5.2631578947368416</v>
      </c>
      <c r="K36" s="487"/>
    </row>
    <row r="37" spans="1:11" ht="13.5">
      <c r="A37" s="499" t="s">
        <v>289</v>
      </c>
      <c r="B37" s="507" t="s">
        <v>396</v>
      </c>
      <c r="C37" s="497" t="s">
        <v>396</v>
      </c>
      <c r="D37" s="377" t="s">
        <v>399</v>
      </c>
      <c r="E37" s="495" t="s">
        <v>396</v>
      </c>
      <c r="F37" s="495" t="s">
        <v>396</v>
      </c>
      <c r="G37" s="377" t="s">
        <v>399</v>
      </c>
      <c r="H37" s="497">
        <v>50</v>
      </c>
      <c r="I37" s="497">
        <v>42</v>
      </c>
      <c r="J37" s="497">
        <f>((I37-    H37)/H37)*100</f>
        <v>-16</v>
      </c>
      <c r="K37" s="491"/>
    </row>
    <row r="38" spans="1:11" ht="13.5">
      <c r="A38" s="308" t="s">
        <v>196</v>
      </c>
      <c r="B38" s="115"/>
      <c r="C38" s="109"/>
      <c r="D38" s="116"/>
      <c r="E38" s="496"/>
      <c r="F38" s="496"/>
      <c r="G38" s="126"/>
      <c r="H38" s="115"/>
      <c r="I38" s="115"/>
      <c r="J38" s="116"/>
    </row>
    <row r="39" spans="1:11" ht="13.5">
      <c r="A39" s="322" t="s">
        <v>93</v>
      </c>
      <c r="B39" s="110"/>
      <c r="C39" s="110"/>
      <c r="D39" s="116"/>
      <c r="E39" s="496"/>
      <c r="F39" s="496"/>
      <c r="G39" s="126"/>
      <c r="H39" s="110"/>
      <c r="I39" s="110"/>
      <c r="J39" s="111"/>
    </row>
  </sheetData>
  <mergeCells count="4">
    <mergeCell ref="A4:A5"/>
    <mergeCell ref="B4:D4"/>
    <mergeCell ref="E4:G4"/>
    <mergeCell ref="H4:J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57"/>
  <sheetViews>
    <sheetView topLeftCell="A36" zoomScaleNormal="100" workbookViewId="0">
      <selection activeCell="A60" sqref="A60"/>
    </sheetView>
  </sheetViews>
  <sheetFormatPr baseColWidth="10" defaultRowHeight="12.75"/>
  <cols>
    <col min="2" max="16" width="5.7109375" customWidth="1"/>
  </cols>
  <sheetData>
    <row r="1" spans="1:16" ht="13.5">
      <c r="A1" s="301" t="s">
        <v>580</v>
      </c>
      <c r="B1" s="302"/>
      <c r="C1" s="302"/>
      <c r="D1" s="314"/>
      <c r="E1" s="302"/>
      <c r="F1" s="302"/>
      <c r="G1" s="314"/>
      <c r="H1" s="302"/>
      <c r="I1" s="302"/>
      <c r="J1" s="314"/>
      <c r="K1" s="302"/>
      <c r="L1" s="302"/>
      <c r="M1" s="314"/>
      <c r="N1" s="302"/>
      <c r="O1" s="302"/>
      <c r="P1" s="314"/>
    </row>
    <row r="2" spans="1:16" ht="13.5">
      <c r="A2" s="108" t="s">
        <v>581</v>
      </c>
      <c r="B2" s="113"/>
      <c r="C2" s="113"/>
      <c r="D2" s="108"/>
      <c r="E2" s="113"/>
      <c r="F2" s="113"/>
      <c r="G2" s="108"/>
      <c r="H2" s="113"/>
      <c r="I2" s="113"/>
      <c r="J2" s="108"/>
      <c r="K2" s="113"/>
      <c r="L2" s="113"/>
      <c r="M2" s="108"/>
      <c r="N2" s="113"/>
      <c r="O2" s="113"/>
      <c r="P2" s="108"/>
    </row>
    <row r="3" spans="1:16" ht="13.5">
      <c r="A3" s="108"/>
      <c r="B3" s="113"/>
      <c r="C3" s="91"/>
      <c r="D3" s="315"/>
      <c r="E3" s="305"/>
      <c r="F3" s="305"/>
      <c r="G3" s="315"/>
      <c r="H3" s="305"/>
      <c r="I3" s="305"/>
      <c r="J3" s="315"/>
      <c r="K3" s="305"/>
      <c r="L3" s="305"/>
      <c r="M3" s="315"/>
      <c r="N3" s="305"/>
      <c r="O3" s="305"/>
      <c r="P3" s="315"/>
    </row>
    <row r="4" spans="1:16">
      <c r="A4" s="629" t="s">
        <v>577</v>
      </c>
      <c r="B4" s="640" t="s">
        <v>325</v>
      </c>
      <c r="C4" s="641"/>
      <c r="D4" s="642"/>
      <c r="E4" s="640" t="s">
        <v>376</v>
      </c>
      <c r="F4" s="641"/>
      <c r="G4" s="642"/>
      <c r="H4" s="640" t="s">
        <v>375</v>
      </c>
      <c r="I4" s="641"/>
      <c r="J4" s="642"/>
      <c r="K4" s="640" t="s">
        <v>374</v>
      </c>
      <c r="L4" s="641"/>
      <c r="M4" s="642"/>
      <c r="N4" s="640" t="s">
        <v>373</v>
      </c>
      <c r="O4" s="641"/>
      <c r="P4" s="642"/>
    </row>
    <row r="5" spans="1:16">
      <c r="A5" s="639"/>
      <c r="B5" s="306">
        <v>2019</v>
      </c>
      <c r="C5" s="306">
        <v>2020</v>
      </c>
      <c r="D5" s="306" t="s">
        <v>421</v>
      </c>
      <c r="E5" s="306">
        <v>2019</v>
      </c>
      <c r="F5" s="306">
        <v>2020</v>
      </c>
      <c r="G5" s="306" t="s">
        <v>421</v>
      </c>
      <c r="H5" s="306">
        <v>2019</v>
      </c>
      <c r="I5" s="306">
        <v>2020</v>
      </c>
      <c r="J5" s="306" t="s">
        <v>421</v>
      </c>
      <c r="K5" s="316">
        <v>2019</v>
      </c>
      <c r="L5" s="316">
        <v>2020</v>
      </c>
      <c r="M5" s="317" t="s">
        <v>421</v>
      </c>
      <c r="N5" s="316">
        <v>2019</v>
      </c>
      <c r="O5" s="316">
        <v>2020</v>
      </c>
      <c r="P5" s="317" t="s">
        <v>421</v>
      </c>
    </row>
    <row r="6" spans="1:16" ht="11.1" customHeight="1">
      <c r="A6" s="442"/>
      <c r="B6" s="443"/>
      <c r="C6" s="443"/>
      <c r="D6" s="106"/>
      <c r="E6" s="443"/>
      <c r="F6" s="443"/>
      <c r="G6" s="106"/>
      <c r="H6" s="443"/>
      <c r="I6" s="443"/>
      <c r="J6" s="106"/>
      <c r="K6" s="443"/>
      <c r="L6" s="443"/>
      <c r="M6" s="106"/>
      <c r="N6" s="443"/>
      <c r="O6" s="443"/>
      <c r="P6" s="106"/>
    </row>
    <row r="7" spans="1:16" ht="13.5">
      <c r="A7" s="114" t="s">
        <v>419</v>
      </c>
      <c r="B7" s="376">
        <f>AVERAGE(B8:B9)</f>
        <v>48.69</v>
      </c>
      <c r="C7" s="376">
        <f>AVERAGE(C8:C9)</f>
        <v>50.230000000000004</v>
      </c>
      <c r="D7" s="379">
        <f t="shared" ref="D7:D31" si="0">((C7/B7)-   1)*100</f>
        <v>3.1628671185048418</v>
      </c>
      <c r="E7" s="392">
        <f t="shared" ref="E7:F7" si="1">AVERAGE(E8:E9)</f>
        <v>67.5</v>
      </c>
      <c r="F7" s="392">
        <f t="shared" si="1"/>
        <v>69.83</v>
      </c>
      <c r="G7" s="383">
        <f>((F7/E7)-   1)*100</f>
        <v>3.4518518518518393</v>
      </c>
      <c r="H7" s="392">
        <f t="shared" ref="H7:I7" si="2">AVERAGE(H8:H9)</f>
        <v>84.13</v>
      </c>
      <c r="I7" s="392">
        <f t="shared" si="2"/>
        <v>83.875</v>
      </c>
      <c r="J7" s="380">
        <f>((I7-   H7)/H7)*100</f>
        <v>-0.30310234161416316</v>
      </c>
      <c r="K7" s="392">
        <f t="shared" ref="K7:L7" si="3">AVERAGE(K8:K9)</f>
        <v>53.53</v>
      </c>
      <c r="L7" s="392">
        <f t="shared" si="3"/>
        <v>55.125</v>
      </c>
      <c r="M7" s="393">
        <f>((L7-   K7)/K7)*100</f>
        <v>2.979637586400147</v>
      </c>
      <c r="N7" s="392">
        <f t="shared" ref="N7:O7" si="4">AVERAGE(N8:N9)</f>
        <v>24.88</v>
      </c>
      <c r="O7" s="392">
        <f t="shared" si="4"/>
        <v>23.29</v>
      </c>
      <c r="P7" s="383">
        <f>((O7/N7)-   1)*100</f>
        <v>-6.3906752411575507</v>
      </c>
    </row>
    <row r="8" spans="1:16" ht="13.5">
      <c r="A8" s="308" t="s">
        <v>347</v>
      </c>
      <c r="B8" s="508">
        <v>51</v>
      </c>
      <c r="C8" s="508">
        <v>53.46</v>
      </c>
      <c r="D8" s="296">
        <f t="shared" si="0"/>
        <v>4.8235294117647154</v>
      </c>
      <c r="E8" s="382">
        <v>71.25</v>
      </c>
      <c r="F8" s="382">
        <v>72.66</v>
      </c>
      <c r="G8" s="385">
        <f>((F8/E8)-   1)*100</f>
        <v>1.9789473684210579</v>
      </c>
      <c r="H8" s="382" t="s">
        <v>396</v>
      </c>
      <c r="I8" s="382">
        <v>82.5</v>
      </c>
      <c r="J8" s="296" t="s">
        <v>397</v>
      </c>
      <c r="K8" s="382">
        <v>49.5</v>
      </c>
      <c r="L8" s="509">
        <v>49.5</v>
      </c>
      <c r="M8" s="385" t="s">
        <v>397</v>
      </c>
      <c r="N8" s="509" t="s">
        <v>396</v>
      </c>
      <c r="O8" s="509">
        <v>19.329999999999998</v>
      </c>
      <c r="P8" s="384" t="s">
        <v>397</v>
      </c>
    </row>
    <row r="9" spans="1:16" ht="13.5">
      <c r="A9" s="308" t="s">
        <v>348</v>
      </c>
      <c r="B9" s="508">
        <v>46.38</v>
      </c>
      <c r="C9" s="508">
        <v>47</v>
      </c>
      <c r="D9" s="296">
        <f t="shared" si="0"/>
        <v>1.3367830961621419</v>
      </c>
      <c r="E9" s="509">
        <v>63.75</v>
      </c>
      <c r="F9" s="509">
        <v>67</v>
      </c>
      <c r="G9" s="385">
        <f>((F9/E9)-   1)*100</f>
        <v>5.0980392156862786</v>
      </c>
      <c r="H9" s="382">
        <v>84.13</v>
      </c>
      <c r="I9" s="382">
        <v>85.25</v>
      </c>
      <c r="J9" s="296">
        <f t="shared" ref="J9:J16" si="5">((I9/H9)-   1)*100</f>
        <v>1.3312730298347786</v>
      </c>
      <c r="K9" s="382">
        <v>57.56</v>
      </c>
      <c r="L9" s="382">
        <v>60.75</v>
      </c>
      <c r="M9" s="385">
        <f>((L9/K9)-   1)*100</f>
        <v>5.5420430854760117</v>
      </c>
      <c r="N9" s="382">
        <v>24.88</v>
      </c>
      <c r="O9" s="382">
        <v>27.25</v>
      </c>
      <c r="P9" s="385">
        <f t="shared" ref="P9:P20" si="6">((O9/N9)-   1)*100</f>
        <v>9.5257234726688225</v>
      </c>
    </row>
    <row r="10" spans="1:16" ht="13.5">
      <c r="A10" s="114" t="s">
        <v>353</v>
      </c>
      <c r="B10" s="376">
        <f>AVERAGE(B11:B14)</f>
        <v>44.5</v>
      </c>
      <c r="C10" s="376">
        <f>AVERAGE(C11:C14)</f>
        <v>44.414999999999999</v>
      </c>
      <c r="D10" s="379">
        <f t="shared" si="0"/>
        <v>-0.19101123595506309</v>
      </c>
      <c r="E10" s="392">
        <f>AVERAGE(E11:E14)</f>
        <v>71.708333333333329</v>
      </c>
      <c r="F10" s="392">
        <f>AVERAGE(F11:F14)</f>
        <v>72.248333333333335</v>
      </c>
      <c r="G10" s="383">
        <f>((F10/E10)-   1)*100</f>
        <v>0.75305055200465265</v>
      </c>
      <c r="H10" s="392">
        <f>AVERAGE(H11:H14)</f>
        <v>76.041666666666671</v>
      </c>
      <c r="I10" s="392">
        <f>AVERAGE(I11:I14)</f>
        <v>76.041666666666671</v>
      </c>
      <c r="J10" s="379">
        <f t="shared" si="5"/>
        <v>0</v>
      </c>
      <c r="K10" s="392">
        <f>AVERAGE(K11:K14)</f>
        <v>30.5</v>
      </c>
      <c r="L10" s="392">
        <f>AVERAGE(L11:L14)</f>
        <v>30.5</v>
      </c>
      <c r="M10" s="383">
        <f>((L10/K10)-   1)*100</f>
        <v>0</v>
      </c>
      <c r="N10" s="392">
        <f>AVERAGE(N11:N14)</f>
        <v>21.1875</v>
      </c>
      <c r="O10" s="392">
        <f>AVERAGE(O11:O14)</f>
        <v>21.1875</v>
      </c>
      <c r="P10" s="383">
        <f t="shared" si="6"/>
        <v>0</v>
      </c>
    </row>
    <row r="11" spans="1:16" ht="13.5">
      <c r="A11" s="308" t="s">
        <v>83</v>
      </c>
      <c r="B11" s="508">
        <v>48</v>
      </c>
      <c r="C11" s="508">
        <v>47.66</v>
      </c>
      <c r="D11" s="296">
        <f t="shared" si="0"/>
        <v>-0.70833333333334414</v>
      </c>
      <c r="E11" s="509">
        <v>57.5</v>
      </c>
      <c r="F11" s="509">
        <v>59.66</v>
      </c>
      <c r="G11" s="385">
        <f t="shared" ref="G11:G22" si="7">((F11/E11)-   1)*100</f>
        <v>3.7565217391304362</v>
      </c>
      <c r="H11" s="382">
        <v>79.666666666666671</v>
      </c>
      <c r="I11" s="382">
        <v>79.666666666666671</v>
      </c>
      <c r="J11" s="296">
        <f t="shared" si="5"/>
        <v>0</v>
      </c>
      <c r="K11" s="382" t="s">
        <v>396</v>
      </c>
      <c r="L11" s="382" t="s">
        <v>396</v>
      </c>
      <c r="M11" s="381" t="s">
        <v>397</v>
      </c>
      <c r="N11" s="382">
        <v>22</v>
      </c>
      <c r="O11" s="382">
        <v>22</v>
      </c>
      <c r="P11" s="385">
        <f t="shared" si="6"/>
        <v>0</v>
      </c>
    </row>
    <row r="12" spans="1:16" ht="13.5">
      <c r="A12" s="308" t="s">
        <v>354</v>
      </c>
      <c r="B12" s="508">
        <v>45</v>
      </c>
      <c r="C12" s="508">
        <v>45</v>
      </c>
      <c r="D12" s="296">
        <f t="shared" si="0"/>
        <v>0</v>
      </c>
      <c r="E12" s="382">
        <v>88</v>
      </c>
      <c r="F12" s="382">
        <v>88</v>
      </c>
      <c r="G12" s="385">
        <f t="shared" si="7"/>
        <v>0</v>
      </c>
      <c r="H12" s="382">
        <v>71.333333333333329</v>
      </c>
      <c r="I12" s="382">
        <v>71.333333333333329</v>
      </c>
      <c r="J12" s="296">
        <f t="shared" si="5"/>
        <v>0</v>
      </c>
      <c r="K12" s="382">
        <v>29</v>
      </c>
      <c r="L12" s="382">
        <v>29</v>
      </c>
      <c r="M12" s="385">
        <f>((L12/K12)-   1)*100</f>
        <v>0</v>
      </c>
      <c r="N12" s="382">
        <v>21</v>
      </c>
      <c r="O12" s="382">
        <v>21</v>
      </c>
      <c r="P12" s="385">
        <f t="shared" si="6"/>
        <v>0</v>
      </c>
    </row>
    <row r="13" spans="1:16" ht="13.5">
      <c r="A13" s="308" t="s">
        <v>356</v>
      </c>
      <c r="B13" s="508">
        <v>44</v>
      </c>
      <c r="C13" s="508">
        <v>44</v>
      </c>
      <c r="D13" s="296">
        <f t="shared" si="0"/>
        <v>0</v>
      </c>
      <c r="E13" s="382">
        <v>80.333333333333329</v>
      </c>
      <c r="F13" s="382">
        <v>80.333333333333329</v>
      </c>
      <c r="G13" s="385">
        <f t="shared" si="7"/>
        <v>0</v>
      </c>
      <c r="H13" s="382">
        <v>76.666666666666671</v>
      </c>
      <c r="I13" s="382">
        <v>76.666666666666671</v>
      </c>
      <c r="J13" s="296">
        <f t="shared" si="5"/>
        <v>0</v>
      </c>
      <c r="K13" s="382">
        <v>32</v>
      </c>
      <c r="L13" s="382">
        <v>32</v>
      </c>
      <c r="M13" s="385">
        <f>((L13/K13)-   1)*100</f>
        <v>0</v>
      </c>
      <c r="N13" s="382">
        <v>19</v>
      </c>
      <c r="O13" s="382">
        <v>19</v>
      </c>
      <c r="P13" s="385">
        <f t="shared" si="6"/>
        <v>0</v>
      </c>
    </row>
    <row r="14" spans="1:16" ht="13.5">
      <c r="A14" s="308" t="s">
        <v>357</v>
      </c>
      <c r="B14" s="508">
        <v>41</v>
      </c>
      <c r="C14" s="508">
        <v>41</v>
      </c>
      <c r="D14" s="296">
        <f t="shared" si="0"/>
        <v>0</v>
      </c>
      <c r="E14" s="382">
        <v>61</v>
      </c>
      <c r="F14" s="382">
        <v>61</v>
      </c>
      <c r="G14" s="385">
        <f t="shared" si="7"/>
        <v>0</v>
      </c>
      <c r="H14" s="382">
        <v>76.5</v>
      </c>
      <c r="I14" s="382">
        <v>76.5</v>
      </c>
      <c r="J14" s="296">
        <f t="shared" si="5"/>
        <v>0</v>
      </c>
      <c r="K14" s="382" t="s">
        <v>396</v>
      </c>
      <c r="L14" s="382" t="s">
        <v>396</v>
      </c>
      <c r="M14" s="381" t="s">
        <v>397</v>
      </c>
      <c r="N14" s="382">
        <v>22.75</v>
      </c>
      <c r="O14" s="382">
        <v>22.75</v>
      </c>
      <c r="P14" s="385">
        <f t="shared" si="6"/>
        <v>0</v>
      </c>
    </row>
    <row r="15" spans="1:16" ht="13.5">
      <c r="A15" s="308" t="s">
        <v>582</v>
      </c>
      <c r="B15" s="382" t="s">
        <v>400</v>
      </c>
      <c r="C15" s="508">
        <v>30</v>
      </c>
      <c r="D15" s="296" t="s">
        <v>397</v>
      </c>
      <c r="E15" s="382">
        <v>78.33</v>
      </c>
      <c r="F15" s="382" t="s">
        <v>400</v>
      </c>
      <c r="G15" s="385" t="s">
        <v>397</v>
      </c>
      <c r="H15" s="382" t="s">
        <v>400</v>
      </c>
      <c r="I15" s="382">
        <v>65</v>
      </c>
      <c r="J15" s="296"/>
      <c r="K15" s="382" t="s">
        <v>400</v>
      </c>
      <c r="L15" s="382">
        <v>38</v>
      </c>
      <c r="M15" s="381" t="s">
        <v>397</v>
      </c>
      <c r="N15" s="382">
        <v>30.3</v>
      </c>
      <c r="O15" s="382">
        <v>20</v>
      </c>
      <c r="P15" s="385">
        <f t="shared" si="6"/>
        <v>-33.993399339933994</v>
      </c>
    </row>
    <row r="16" spans="1:16" ht="13.5">
      <c r="A16" s="114" t="s">
        <v>360</v>
      </c>
      <c r="B16" s="376">
        <f>AVERAGE(B17:B21)</f>
        <v>54.284000000000006</v>
      </c>
      <c r="C16" s="376">
        <f>AVERAGE(C17:C21)</f>
        <v>51.456666666666671</v>
      </c>
      <c r="D16" s="379">
        <f t="shared" si="0"/>
        <v>-5.2084100901432002</v>
      </c>
      <c r="E16" s="392">
        <f>AVERAGE(E17:E21)</f>
        <v>77.284000000000006</v>
      </c>
      <c r="F16" s="392">
        <f>AVERAGE(F17:F21)</f>
        <v>68.066000000000003</v>
      </c>
      <c r="G16" s="383">
        <f t="shared" si="7"/>
        <v>-11.927436468091713</v>
      </c>
      <c r="H16" s="392">
        <f>AVERAGE(H17:H21)</f>
        <v>86.875</v>
      </c>
      <c r="I16" s="392">
        <f>AVERAGE(I17:I21)</f>
        <v>86.457499999999996</v>
      </c>
      <c r="J16" s="379">
        <f t="shared" si="5"/>
        <v>-0.48057553956835086</v>
      </c>
      <c r="K16" s="392">
        <f>AVERAGE(K17:K21)</f>
        <v>48.4375</v>
      </c>
      <c r="L16" s="392">
        <f>AVERAGE(L17:L21)</f>
        <v>48.467500000000001</v>
      </c>
      <c r="M16" s="383">
        <f>((L16/K16)-   1)*100</f>
        <v>6.1935483870967367E-2</v>
      </c>
      <c r="N16" s="392">
        <f>AVERAGE(N17:N21)</f>
        <v>30.715999999999998</v>
      </c>
      <c r="O16" s="392">
        <f>AVERAGE(O17:O21)</f>
        <v>28.513333333333332</v>
      </c>
      <c r="P16" s="383">
        <f t="shared" si="6"/>
        <v>-7.1710726223032539</v>
      </c>
    </row>
    <row r="17" spans="1:16" ht="13.5">
      <c r="A17" s="308" t="s">
        <v>362</v>
      </c>
      <c r="B17" s="508">
        <v>60</v>
      </c>
      <c r="C17" s="382" t="s">
        <v>396</v>
      </c>
      <c r="D17" s="296" t="s">
        <v>397</v>
      </c>
      <c r="E17" s="382">
        <v>78</v>
      </c>
      <c r="F17" s="382">
        <v>65.25</v>
      </c>
      <c r="G17" s="385">
        <f t="shared" si="7"/>
        <v>-16.346153846153843</v>
      </c>
      <c r="H17" s="382" t="s">
        <v>396</v>
      </c>
      <c r="I17" s="382" t="s">
        <v>396</v>
      </c>
      <c r="J17" s="296" t="s">
        <v>397</v>
      </c>
      <c r="K17" s="382" t="s">
        <v>396</v>
      </c>
      <c r="L17" s="382">
        <v>51</v>
      </c>
      <c r="M17" s="384" t="s">
        <v>397</v>
      </c>
      <c r="N17" s="382">
        <v>27.33</v>
      </c>
      <c r="O17" s="382" t="s">
        <v>396</v>
      </c>
      <c r="P17" s="385" t="s">
        <v>397</v>
      </c>
    </row>
    <row r="18" spans="1:16" ht="13.5">
      <c r="A18" s="308" t="s">
        <v>361</v>
      </c>
      <c r="B18" s="508">
        <v>51.67</v>
      </c>
      <c r="C18" s="508">
        <v>52</v>
      </c>
      <c r="D18" s="296">
        <f t="shared" si="0"/>
        <v>0.63866847300173557</v>
      </c>
      <c r="E18" s="382">
        <v>70.67</v>
      </c>
      <c r="F18" s="382">
        <v>68.33</v>
      </c>
      <c r="G18" s="385">
        <f t="shared" si="7"/>
        <v>-3.3111645677090795</v>
      </c>
      <c r="H18" s="382">
        <v>89</v>
      </c>
      <c r="I18" s="382">
        <v>89.33</v>
      </c>
      <c r="J18" s="296">
        <f t="shared" ref="J18:J31" si="8">((I18/H18)-   1)*100</f>
        <v>0.37078651685393815</v>
      </c>
      <c r="K18" s="382">
        <v>45</v>
      </c>
      <c r="L18" s="382">
        <v>42.5</v>
      </c>
      <c r="M18" s="385">
        <f t="shared" ref="M18:M20" si="9">((L18/K18)-   1)*100</f>
        <v>-5.555555555555558</v>
      </c>
      <c r="N18" s="382">
        <v>27.5</v>
      </c>
      <c r="O18" s="382">
        <v>26.67</v>
      </c>
      <c r="P18" s="385">
        <f t="shared" si="6"/>
        <v>-3.0181818181818088</v>
      </c>
    </row>
    <row r="19" spans="1:16" ht="13.5">
      <c r="A19" s="308" t="s">
        <v>363</v>
      </c>
      <c r="B19" s="508">
        <v>50.75</v>
      </c>
      <c r="C19" s="508">
        <v>52</v>
      </c>
      <c r="D19" s="296">
        <f t="shared" si="0"/>
        <v>2.4630541871921263</v>
      </c>
      <c r="E19" s="382">
        <v>74.75</v>
      </c>
      <c r="F19" s="382">
        <v>64.75</v>
      </c>
      <c r="G19" s="385">
        <f t="shared" si="7"/>
        <v>-13.377926421404684</v>
      </c>
      <c r="H19" s="382">
        <v>84.75</v>
      </c>
      <c r="I19" s="382">
        <v>85.75</v>
      </c>
      <c r="J19" s="296">
        <f t="shared" si="8"/>
        <v>1.1799410029498469</v>
      </c>
      <c r="K19" s="382">
        <v>45.25</v>
      </c>
      <c r="L19" s="382">
        <v>50</v>
      </c>
      <c r="M19" s="385">
        <f t="shared" si="9"/>
        <v>10.497237569060779</v>
      </c>
      <c r="N19" s="382">
        <v>27.5</v>
      </c>
      <c r="O19" s="382">
        <v>25.75</v>
      </c>
      <c r="P19" s="385">
        <f t="shared" si="6"/>
        <v>-6.3636363636363598</v>
      </c>
    </row>
    <row r="20" spans="1:16" ht="13.5">
      <c r="A20" s="308" t="s">
        <v>364</v>
      </c>
      <c r="B20" s="508">
        <v>53</v>
      </c>
      <c r="C20" s="508">
        <v>50.37</v>
      </c>
      <c r="D20" s="296">
        <f t="shared" si="0"/>
        <v>-4.9622641509433958</v>
      </c>
      <c r="E20" s="382">
        <v>78</v>
      </c>
      <c r="F20" s="382">
        <v>72</v>
      </c>
      <c r="G20" s="385">
        <f t="shared" si="7"/>
        <v>-7.6923076923076872</v>
      </c>
      <c r="H20" s="382">
        <v>86.75</v>
      </c>
      <c r="I20" s="382">
        <v>83.75</v>
      </c>
      <c r="J20" s="296">
        <f t="shared" si="8"/>
        <v>-3.458213256484155</v>
      </c>
      <c r="K20" s="382">
        <v>44.5</v>
      </c>
      <c r="L20" s="382">
        <v>50.37</v>
      </c>
      <c r="M20" s="385">
        <f t="shared" si="9"/>
        <v>13.191011235955052</v>
      </c>
      <c r="N20" s="382">
        <v>34.25</v>
      </c>
      <c r="O20" s="382">
        <v>33.119999999999997</v>
      </c>
      <c r="P20" s="385">
        <f t="shared" si="6"/>
        <v>-3.2992700729927105</v>
      </c>
    </row>
    <row r="21" spans="1:16" ht="13.5">
      <c r="A21" s="308" t="s">
        <v>583</v>
      </c>
      <c r="B21" s="508">
        <v>56</v>
      </c>
      <c r="C21" s="382" t="s">
        <v>400</v>
      </c>
      <c r="D21" s="296" t="s">
        <v>397</v>
      </c>
      <c r="E21" s="382">
        <v>85</v>
      </c>
      <c r="F21" s="382">
        <v>70</v>
      </c>
      <c r="G21" s="385">
        <f t="shared" si="7"/>
        <v>-17.647058823529417</v>
      </c>
      <c r="H21" s="382">
        <v>87</v>
      </c>
      <c r="I21" s="382">
        <v>87</v>
      </c>
      <c r="J21" s="296">
        <f t="shared" si="8"/>
        <v>0</v>
      </c>
      <c r="K21" s="382">
        <v>59</v>
      </c>
      <c r="L21" s="382" t="s">
        <v>400</v>
      </c>
      <c r="M21" s="385" t="s">
        <v>397</v>
      </c>
      <c r="N21" s="382">
        <v>37</v>
      </c>
      <c r="O21" s="382" t="s">
        <v>400</v>
      </c>
      <c r="P21" s="385" t="s">
        <v>397</v>
      </c>
    </row>
    <row r="22" spans="1:16" ht="13.5">
      <c r="A22" s="308" t="s">
        <v>133</v>
      </c>
      <c r="B22" s="382">
        <v>52</v>
      </c>
      <c r="C22" s="508">
        <v>53.5</v>
      </c>
      <c r="D22" s="296">
        <f t="shared" si="0"/>
        <v>2.8846153846153744</v>
      </c>
      <c r="E22" s="382">
        <v>74.5</v>
      </c>
      <c r="F22" s="382">
        <v>73.5</v>
      </c>
      <c r="G22" s="385">
        <f t="shared" si="7"/>
        <v>-1.3422818791946289</v>
      </c>
      <c r="H22" s="382">
        <v>85.5</v>
      </c>
      <c r="I22" s="382">
        <v>90</v>
      </c>
      <c r="J22" s="296">
        <f t="shared" si="8"/>
        <v>5.2631578947368363</v>
      </c>
      <c r="K22" s="382" t="s">
        <v>400</v>
      </c>
      <c r="L22" s="382" t="s">
        <v>400</v>
      </c>
      <c r="M22" s="385" t="s">
        <v>397</v>
      </c>
      <c r="N22" s="382" t="s">
        <v>400</v>
      </c>
      <c r="O22" s="382" t="s">
        <v>400</v>
      </c>
      <c r="P22" s="385" t="s">
        <v>397</v>
      </c>
    </row>
    <row r="23" spans="1:16" ht="13.5">
      <c r="A23" s="114" t="s">
        <v>417</v>
      </c>
      <c r="B23" s="376">
        <f>AVERAGE(B24:B31)</f>
        <v>44.291249999999998</v>
      </c>
      <c r="C23" s="376">
        <f>AVERAGE(C24:C31)</f>
        <v>45.467500000000001</v>
      </c>
      <c r="D23" s="379">
        <f t="shared" si="0"/>
        <v>2.6557164225439633</v>
      </c>
      <c r="E23" s="392">
        <f>AVERAGE(E24:E31)</f>
        <v>60.971666666666664</v>
      </c>
      <c r="F23" s="392">
        <f>AVERAGE(F24:F31)</f>
        <v>62.678571428571431</v>
      </c>
      <c r="G23" s="383">
        <f>((F23/E23)-   1)*100</f>
        <v>2.7995048441703974</v>
      </c>
      <c r="H23" s="392">
        <f>AVERAGE(H24:H31)</f>
        <v>83.082499999999996</v>
      </c>
      <c r="I23" s="392">
        <f>AVERAGE(I24:I31)</f>
        <v>83.405000000000001</v>
      </c>
      <c r="J23" s="379">
        <f t="shared" si="8"/>
        <v>0.38816838684441191</v>
      </c>
      <c r="K23" s="392">
        <f>AVERAGE(K24:K31)</f>
        <v>47.25</v>
      </c>
      <c r="L23" s="392">
        <f>AVERAGE(L24:L31)</f>
        <v>51.047142857142852</v>
      </c>
      <c r="M23" s="383">
        <f>((L23/K23)-   1)*100</f>
        <v>8.0362811791383049</v>
      </c>
      <c r="N23" s="392">
        <f>AVERAGE(N24:N31)</f>
        <v>24.25</v>
      </c>
      <c r="O23" s="392">
        <f>AVERAGE(O24:O31)</f>
        <v>23.5625</v>
      </c>
      <c r="P23" s="383">
        <f>((O23/N23)-   1)*100</f>
        <v>-2.8350515463917536</v>
      </c>
    </row>
    <row r="24" spans="1:16" ht="13.5">
      <c r="A24" s="123" t="s">
        <v>61</v>
      </c>
      <c r="B24" s="510">
        <v>40</v>
      </c>
      <c r="C24" s="510">
        <v>40</v>
      </c>
      <c r="D24" s="296">
        <f t="shared" si="0"/>
        <v>0</v>
      </c>
      <c r="E24" s="318">
        <v>55</v>
      </c>
      <c r="F24" s="318">
        <v>55</v>
      </c>
      <c r="G24" s="384">
        <f>((F24-   E24)/E24)*100</f>
        <v>0</v>
      </c>
      <c r="H24" s="318">
        <v>74.33</v>
      </c>
      <c r="I24" s="318">
        <v>74.33</v>
      </c>
      <c r="J24" s="296">
        <f t="shared" si="8"/>
        <v>0</v>
      </c>
      <c r="K24" s="318">
        <v>54</v>
      </c>
      <c r="L24" s="318">
        <v>54</v>
      </c>
      <c r="M24" s="385">
        <f>((L24/K24)-   1)*100</f>
        <v>0</v>
      </c>
      <c r="N24" s="318">
        <v>22</v>
      </c>
      <c r="O24" s="382" t="s">
        <v>396</v>
      </c>
      <c r="P24" s="381" t="s">
        <v>397</v>
      </c>
    </row>
    <row r="25" spans="1:16" ht="13.5">
      <c r="A25" s="123" t="s">
        <v>62</v>
      </c>
      <c r="B25" s="510">
        <v>54</v>
      </c>
      <c r="C25" s="510">
        <v>54</v>
      </c>
      <c r="D25" s="296">
        <f t="shared" si="0"/>
        <v>0</v>
      </c>
      <c r="E25" s="391">
        <v>75.5</v>
      </c>
      <c r="F25" s="391">
        <v>78</v>
      </c>
      <c r="G25" s="384">
        <f>((F25-   E25)/E25)*100</f>
        <v>3.3112582781456954</v>
      </c>
      <c r="H25" s="318">
        <v>82</v>
      </c>
      <c r="I25" s="318">
        <v>82</v>
      </c>
      <c r="J25" s="296">
        <f t="shared" si="8"/>
        <v>0</v>
      </c>
      <c r="K25" s="382" t="s">
        <v>396</v>
      </c>
      <c r="L25" s="382" t="s">
        <v>396</v>
      </c>
      <c r="M25" s="381" t="s">
        <v>397</v>
      </c>
      <c r="N25" s="382" t="s">
        <v>396</v>
      </c>
      <c r="O25" s="382" t="s">
        <v>396</v>
      </c>
      <c r="P25" s="381" t="s">
        <v>397</v>
      </c>
    </row>
    <row r="26" spans="1:16" ht="13.5">
      <c r="A26" s="123" t="s">
        <v>110</v>
      </c>
      <c r="B26" s="510">
        <v>48.33</v>
      </c>
      <c r="C26" s="510">
        <v>42.66</v>
      </c>
      <c r="D26" s="296">
        <f t="shared" si="0"/>
        <v>-11.731843575418999</v>
      </c>
      <c r="E26" s="318">
        <v>55.33</v>
      </c>
      <c r="F26" s="318">
        <v>52</v>
      </c>
      <c r="G26" s="384">
        <f>((F26-   E26)/E26)*100</f>
        <v>-6.0184348454726155</v>
      </c>
      <c r="H26" s="318">
        <v>72.33</v>
      </c>
      <c r="I26" s="318">
        <v>74.66</v>
      </c>
      <c r="J26" s="296">
        <f t="shared" si="8"/>
        <v>3.2213466058343743</v>
      </c>
      <c r="K26" s="318">
        <v>56</v>
      </c>
      <c r="L26" s="318">
        <v>52</v>
      </c>
      <c r="M26" s="385">
        <f>((L26/K26)-   1)*100</f>
        <v>-7.1428571428571397</v>
      </c>
      <c r="N26" s="318">
        <v>21</v>
      </c>
      <c r="O26" s="318">
        <v>20</v>
      </c>
      <c r="P26" s="385">
        <f>((O26/N26)-   1)*100</f>
        <v>-4.7619047619047672</v>
      </c>
    </row>
    <row r="27" spans="1:16" ht="13.5">
      <c r="A27" s="123" t="s">
        <v>372</v>
      </c>
      <c r="B27" s="510">
        <v>44</v>
      </c>
      <c r="C27" s="510">
        <v>44</v>
      </c>
      <c r="D27" s="296">
        <f t="shared" si="0"/>
        <v>0</v>
      </c>
      <c r="E27" s="318">
        <v>66</v>
      </c>
      <c r="F27" s="318">
        <v>66</v>
      </c>
      <c r="G27" s="384">
        <f>((F27-   E27)/E27)*100</f>
        <v>0</v>
      </c>
      <c r="H27" s="318">
        <v>76.5</v>
      </c>
      <c r="I27" s="318">
        <v>76.5</v>
      </c>
      <c r="J27" s="296">
        <f t="shared" si="8"/>
        <v>0</v>
      </c>
      <c r="K27" s="318">
        <v>46</v>
      </c>
      <c r="L27" s="318">
        <v>46</v>
      </c>
      <c r="M27" s="385">
        <f>((L27/K27)-   1)*100</f>
        <v>0</v>
      </c>
      <c r="N27" s="382">
        <v>27</v>
      </c>
      <c r="O27" s="382">
        <v>27</v>
      </c>
      <c r="P27" s="385">
        <f>((O27/N27)-   1)*100</f>
        <v>0</v>
      </c>
    </row>
    <row r="28" spans="1:16" ht="13.5">
      <c r="A28" s="123" t="s">
        <v>63</v>
      </c>
      <c r="B28" s="510">
        <v>48</v>
      </c>
      <c r="C28" s="510">
        <v>48</v>
      </c>
      <c r="D28" s="296">
        <f t="shared" si="0"/>
        <v>0</v>
      </c>
      <c r="E28" s="382" t="s">
        <v>396</v>
      </c>
      <c r="F28" s="382" t="s">
        <v>396</v>
      </c>
      <c r="G28" s="384" t="s">
        <v>397</v>
      </c>
      <c r="H28" s="318">
        <v>100</v>
      </c>
      <c r="I28" s="318">
        <v>100</v>
      </c>
      <c r="J28" s="296">
        <f t="shared" si="8"/>
        <v>0</v>
      </c>
      <c r="K28" s="318">
        <v>38</v>
      </c>
      <c r="L28" s="318">
        <v>60</v>
      </c>
      <c r="M28" s="385">
        <f>((L28/K28)-   1)*100</f>
        <v>57.894736842105267</v>
      </c>
      <c r="N28" s="382" t="s">
        <v>396</v>
      </c>
      <c r="O28" s="382" t="s">
        <v>396</v>
      </c>
      <c r="P28" s="381" t="s">
        <v>397</v>
      </c>
    </row>
    <row r="29" spans="1:16" ht="13.5">
      <c r="A29" s="123" t="s">
        <v>584</v>
      </c>
      <c r="B29" s="510">
        <v>41.5</v>
      </c>
      <c r="C29" s="510">
        <v>45.33</v>
      </c>
      <c r="D29" s="296">
        <f t="shared" si="0"/>
        <v>9.2289156626506053</v>
      </c>
      <c r="E29" s="318">
        <v>61</v>
      </c>
      <c r="F29" s="318">
        <v>66</v>
      </c>
      <c r="G29" s="384">
        <f>((F29-   E29)/E29)*100</f>
        <v>8.1967213114754092</v>
      </c>
      <c r="H29" s="318">
        <v>87</v>
      </c>
      <c r="I29" s="318">
        <v>79</v>
      </c>
      <c r="J29" s="296">
        <f t="shared" si="8"/>
        <v>-9.1954022988505741</v>
      </c>
      <c r="K29" s="382" t="s">
        <v>396</v>
      </c>
      <c r="L29" s="318">
        <v>45.33</v>
      </c>
      <c r="M29" s="385" t="s">
        <v>397</v>
      </c>
      <c r="N29" s="382">
        <v>28</v>
      </c>
      <c r="O29" s="382">
        <v>28</v>
      </c>
      <c r="P29" s="381">
        <f>((O29-   N29)/N29)*100</f>
        <v>0</v>
      </c>
    </row>
    <row r="30" spans="1:16" ht="13.5">
      <c r="A30" s="123" t="s">
        <v>257</v>
      </c>
      <c r="B30" s="510">
        <v>42.5</v>
      </c>
      <c r="C30" s="510">
        <v>47.5</v>
      </c>
      <c r="D30" s="296">
        <f t="shared" si="0"/>
        <v>11.764705882352944</v>
      </c>
      <c r="E30" s="382" t="s">
        <v>396</v>
      </c>
      <c r="F30" s="318">
        <v>68</v>
      </c>
      <c r="G30" s="384" t="s">
        <v>397</v>
      </c>
      <c r="H30" s="318">
        <v>97.5</v>
      </c>
      <c r="I30" s="318">
        <v>105</v>
      </c>
      <c r="J30" s="296">
        <f t="shared" si="8"/>
        <v>7.6923076923076872</v>
      </c>
      <c r="K30" s="318">
        <v>39.5</v>
      </c>
      <c r="L30" s="318">
        <v>40</v>
      </c>
      <c r="M30" s="385">
        <f>((L30/K30)-   1)*100</f>
        <v>1.2658227848101333</v>
      </c>
      <c r="N30" s="382" t="s">
        <v>396</v>
      </c>
      <c r="O30" s="382" t="s">
        <v>396</v>
      </c>
      <c r="P30" s="381" t="s">
        <v>397</v>
      </c>
    </row>
    <row r="31" spans="1:16" ht="13.5">
      <c r="A31" s="123" t="s">
        <v>224</v>
      </c>
      <c r="B31" s="510">
        <v>36</v>
      </c>
      <c r="C31" s="510">
        <v>42.25</v>
      </c>
      <c r="D31" s="296">
        <f t="shared" si="0"/>
        <v>17.361111111111114</v>
      </c>
      <c r="E31" s="318">
        <v>53</v>
      </c>
      <c r="F31" s="318">
        <v>53.75</v>
      </c>
      <c r="G31" s="384">
        <f>((F31-   E31)/E31)*100</f>
        <v>1.4150943396226416</v>
      </c>
      <c r="H31" s="318">
        <v>75</v>
      </c>
      <c r="I31" s="318">
        <v>75.75</v>
      </c>
      <c r="J31" s="296">
        <f t="shared" si="8"/>
        <v>1.0000000000000009</v>
      </c>
      <c r="K31" s="318">
        <v>50</v>
      </c>
      <c r="L31" s="318">
        <v>60</v>
      </c>
      <c r="M31" s="385">
        <f>((L31/K31)-   1)*100</f>
        <v>19.999999999999996</v>
      </c>
      <c r="N31" s="318">
        <v>23.25</v>
      </c>
      <c r="O31" s="318">
        <v>19.25</v>
      </c>
      <c r="P31" s="385">
        <f>((O31/N31)-   1)*100</f>
        <v>-17.204301075268813</v>
      </c>
    </row>
    <row r="32" spans="1:16" ht="13.5">
      <c r="A32" s="114" t="s">
        <v>426</v>
      </c>
      <c r="B32" s="376">
        <f>AVERAGE(B33:B33)</f>
        <v>57.33</v>
      </c>
      <c r="C32" s="376">
        <f>AVERAGE(C33:C33)</f>
        <v>57.33</v>
      </c>
      <c r="D32" s="379">
        <f t="shared" ref="D32:D51" si="10">((C32/B32)-   1)*100</f>
        <v>0</v>
      </c>
      <c r="E32" s="392" t="s">
        <v>397</v>
      </c>
      <c r="F32" s="392" t="s">
        <v>397</v>
      </c>
      <c r="G32" s="381" t="s">
        <v>397</v>
      </c>
      <c r="H32" s="392">
        <f>AVERAGE(H33:H33)</f>
        <v>122</v>
      </c>
      <c r="I32" s="392">
        <f>AVERAGE(I33:I33)</f>
        <v>122</v>
      </c>
      <c r="J32" s="379">
        <f>((I32/H32)-   1)*100</f>
        <v>0</v>
      </c>
      <c r="K32" s="392">
        <f>AVERAGE(K33:K33)</f>
        <v>42</v>
      </c>
      <c r="L32" s="392">
        <f>AVERAGE(L33:L33)</f>
        <v>42</v>
      </c>
      <c r="M32" s="383">
        <f>((L32/K32)-   1)*100</f>
        <v>0</v>
      </c>
      <c r="N32" s="392" t="s">
        <v>397</v>
      </c>
      <c r="O32" s="392" t="s">
        <v>397</v>
      </c>
      <c r="P32" s="383" t="s">
        <v>397</v>
      </c>
    </row>
    <row r="33" spans="1:16" ht="13.5">
      <c r="A33" s="123" t="s">
        <v>428</v>
      </c>
      <c r="B33" s="510">
        <v>57.33</v>
      </c>
      <c r="C33" s="510">
        <v>57.33</v>
      </c>
      <c r="D33" s="296">
        <f t="shared" si="10"/>
        <v>0</v>
      </c>
      <c r="E33" s="382" t="s">
        <v>396</v>
      </c>
      <c r="F33" s="382" t="s">
        <v>396</v>
      </c>
      <c r="G33" s="381" t="s">
        <v>397</v>
      </c>
      <c r="H33" s="318">
        <v>122</v>
      </c>
      <c r="I33" s="318">
        <v>122</v>
      </c>
      <c r="J33" s="296">
        <f>((I33/H33)-   1)*100</f>
        <v>0</v>
      </c>
      <c r="K33" s="318">
        <v>42</v>
      </c>
      <c r="L33" s="318">
        <v>42</v>
      </c>
      <c r="M33" s="385">
        <f t="shared" ref="M33" si="11">((L33/K33)-   1)*100</f>
        <v>0</v>
      </c>
      <c r="N33" s="382" t="s">
        <v>396</v>
      </c>
      <c r="O33" s="382" t="s">
        <v>396</v>
      </c>
      <c r="P33" s="381" t="s">
        <v>397</v>
      </c>
    </row>
    <row r="34" spans="1:16" ht="13.5">
      <c r="A34" s="114" t="s">
        <v>430</v>
      </c>
      <c r="B34" s="376">
        <f>AVERAGE(B35:B35)</f>
        <v>49.67</v>
      </c>
      <c r="C34" s="376">
        <f>AVERAGE(C35:C35)</f>
        <v>48.86</v>
      </c>
      <c r="D34" s="379">
        <f t="shared" si="10"/>
        <v>-1.6307630360378522</v>
      </c>
      <c r="E34" s="392">
        <f t="shared" ref="E34:F34" si="12">AVERAGE(E35:E35)</f>
        <v>68.5</v>
      </c>
      <c r="F34" s="392">
        <f t="shared" si="12"/>
        <v>73.5</v>
      </c>
      <c r="G34" s="383">
        <f>((F34/E34)-   1)*100</f>
        <v>7.2992700729926918</v>
      </c>
      <c r="H34" s="392">
        <f>AVERAGE(H35:H35)</f>
        <v>96.33</v>
      </c>
      <c r="I34" s="392">
        <f>AVERAGE(I35:I35)</f>
        <v>100.6</v>
      </c>
      <c r="J34" s="379">
        <f t="shared" ref="J34:J38" si="13">((I34/H34)-   1)*100</f>
        <v>4.4326793314647617</v>
      </c>
      <c r="K34" s="392" t="s">
        <v>397</v>
      </c>
      <c r="L34" s="392" t="s">
        <v>397</v>
      </c>
      <c r="M34" s="384" t="s">
        <v>397</v>
      </c>
      <c r="N34" s="392" t="s">
        <v>397</v>
      </c>
      <c r="O34" s="392" t="s">
        <v>397</v>
      </c>
      <c r="P34" s="393" t="s">
        <v>397</v>
      </c>
    </row>
    <row r="35" spans="1:16" ht="13.5">
      <c r="A35" s="123" t="s">
        <v>291</v>
      </c>
      <c r="B35" s="510">
        <v>49.67</v>
      </c>
      <c r="C35" s="510">
        <v>48.86</v>
      </c>
      <c r="D35" s="296">
        <f t="shared" si="10"/>
        <v>-1.6307630360378522</v>
      </c>
      <c r="E35" s="382">
        <v>68.5</v>
      </c>
      <c r="F35" s="382">
        <v>73.5</v>
      </c>
      <c r="G35" s="381">
        <f>((F35-   E35)/E35)*100</f>
        <v>7.2992700729926998</v>
      </c>
      <c r="H35" s="318">
        <v>96.33</v>
      </c>
      <c r="I35" s="318">
        <v>100.6</v>
      </c>
      <c r="J35" s="296">
        <f t="shared" si="13"/>
        <v>4.4326793314647617</v>
      </c>
      <c r="K35" s="391" t="s">
        <v>396</v>
      </c>
      <c r="L35" s="391" t="s">
        <v>396</v>
      </c>
      <c r="M35" s="384" t="s">
        <v>397</v>
      </c>
      <c r="N35" s="382" t="s">
        <v>396</v>
      </c>
      <c r="O35" s="382" t="s">
        <v>396</v>
      </c>
      <c r="P35" s="381" t="s">
        <v>397</v>
      </c>
    </row>
    <row r="36" spans="1:16" ht="13.5">
      <c r="A36" s="114" t="s">
        <v>292</v>
      </c>
      <c r="B36" s="376">
        <f>AVERAGE(B37:B37)</f>
        <v>49.33</v>
      </c>
      <c r="C36" s="376">
        <f>AVERAGE(C37:C37)</f>
        <v>49.33</v>
      </c>
      <c r="D36" s="379">
        <f t="shared" si="10"/>
        <v>0</v>
      </c>
      <c r="E36" s="392">
        <f t="shared" ref="E36" si="14">AVERAGE(E37:E37)</f>
        <v>76.66</v>
      </c>
      <c r="F36" s="392">
        <f>AVERAGE(F37:F37)</f>
        <v>76.66</v>
      </c>
      <c r="G36" s="383">
        <f>((F36/E36)-   1)*100</f>
        <v>0</v>
      </c>
      <c r="H36" s="392">
        <f t="shared" ref="H36:I36" si="15">AVERAGE(H37:H37)</f>
        <v>90</v>
      </c>
      <c r="I36" s="392">
        <f t="shared" si="15"/>
        <v>90</v>
      </c>
      <c r="J36" s="379">
        <f t="shared" si="13"/>
        <v>0</v>
      </c>
      <c r="K36" s="392">
        <f t="shared" ref="K36:L36" si="16">AVERAGE(K37:K37)</f>
        <v>30</v>
      </c>
      <c r="L36" s="392">
        <f t="shared" si="16"/>
        <v>30</v>
      </c>
      <c r="M36" s="383">
        <f t="shared" ref="M36:M41" si="17">((L36/K36)-   1)*100</f>
        <v>0</v>
      </c>
      <c r="N36" s="392">
        <f>AVERAGE(N37:N37)</f>
        <v>24.33</v>
      </c>
      <c r="O36" s="392">
        <f>AVERAGE(O37:O37)</f>
        <v>24.33</v>
      </c>
      <c r="P36" s="383">
        <f t="shared" ref="P36:P38" si="18">((O36/N36)-   1)*100</f>
        <v>0</v>
      </c>
    </row>
    <row r="37" spans="1:16" ht="13.5">
      <c r="A37" s="123" t="s">
        <v>293</v>
      </c>
      <c r="B37" s="510">
        <v>49.33</v>
      </c>
      <c r="C37" s="510">
        <v>49.33</v>
      </c>
      <c r="D37" s="296">
        <f t="shared" si="10"/>
        <v>0</v>
      </c>
      <c r="E37" s="318">
        <v>76.66</v>
      </c>
      <c r="F37" s="318">
        <v>76.66</v>
      </c>
      <c r="G37" s="384">
        <f>((F37-   E37)/E37)*100</f>
        <v>0</v>
      </c>
      <c r="H37" s="318">
        <v>90</v>
      </c>
      <c r="I37" s="318">
        <v>90</v>
      </c>
      <c r="J37" s="296">
        <f t="shared" si="13"/>
        <v>0</v>
      </c>
      <c r="K37" s="318">
        <v>30</v>
      </c>
      <c r="L37" s="318">
        <v>30</v>
      </c>
      <c r="M37" s="385">
        <f t="shared" si="17"/>
        <v>0</v>
      </c>
      <c r="N37" s="318">
        <v>24.33</v>
      </c>
      <c r="O37" s="318">
        <v>24.33</v>
      </c>
      <c r="P37" s="385">
        <f t="shared" si="18"/>
        <v>0</v>
      </c>
    </row>
    <row r="38" spans="1:16" ht="13.5">
      <c r="A38" s="114" t="s">
        <v>294</v>
      </c>
      <c r="B38" s="376">
        <f>AVERAGE(B39:B41)</f>
        <v>46.333333333333336</v>
      </c>
      <c r="C38" s="376">
        <f>AVERAGE(C39:C41)</f>
        <v>46.333333333333336</v>
      </c>
      <c r="D38" s="379">
        <f t="shared" si="10"/>
        <v>0</v>
      </c>
      <c r="E38" s="392" t="s">
        <v>397</v>
      </c>
      <c r="F38" s="392" t="s">
        <v>397</v>
      </c>
      <c r="G38" s="381" t="s">
        <v>397</v>
      </c>
      <c r="H38" s="392">
        <f>AVERAGE(H39:H41)</f>
        <v>68.875</v>
      </c>
      <c r="I38" s="392">
        <f>AVERAGE(I39:I41)</f>
        <v>87.5</v>
      </c>
      <c r="J38" s="379">
        <f t="shared" si="13"/>
        <v>27.041742286751358</v>
      </c>
      <c r="K38" s="392">
        <f>AVERAGE(K39:K41)</f>
        <v>46.25</v>
      </c>
      <c r="L38" s="392">
        <f>AVERAGE(L39:L41)</f>
        <v>36.416666666666664</v>
      </c>
      <c r="M38" s="383">
        <f t="shared" si="17"/>
        <v>-21.261261261261268</v>
      </c>
      <c r="N38" s="392">
        <f>AVERAGE(N39:N41)</f>
        <v>20.5</v>
      </c>
      <c r="O38" s="392">
        <f>AVERAGE(O39:O41)</f>
        <v>19.5</v>
      </c>
      <c r="P38" s="383">
        <f t="shared" si="18"/>
        <v>-4.8780487804878092</v>
      </c>
    </row>
    <row r="39" spans="1:16" ht="13.5">
      <c r="A39" s="123" t="s">
        <v>295</v>
      </c>
      <c r="B39" s="510">
        <v>42.5</v>
      </c>
      <c r="C39" s="510">
        <v>42.5</v>
      </c>
      <c r="D39" s="296">
        <f t="shared" si="10"/>
        <v>0</v>
      </c>
      <c r="E39" s="382" t="s">
        <v>396</v>
      </c>
      <c r="F39" s="382" t="s">
        <v>396</v>
      </c>
      <c r="G39" s="381" t="s">
        <v>397</v>
      </c>
      <c r="H39" s="318" t="s">
        <v>396</v>
      </c>
      <c r="I39" s="391">
        <v>92.5</v>
      </c>
      <c r="J39" s="387" t="s">
        <v>397</v>
      </c>
      <c r="K39" s="318">
        <v>45</v>
      </c>
      <c r="L39" s="318">
        <v>35</v>
      </c>
      <c r="M39" s="385">
        <f t="shared" si="17"/>
        <v>-22.222222222222221</v>
      </c>
      <c r="N39" s="382" t="s">
        <v>396</v>
      </c>
      <c r="O39" s="382" t="s">
        <v>396</v>
      </c>
      <c r="P39" s="381" t="s">
        <v>397</v>
      </c>
    </row>
    <row r="40" spans="1:16" ht="13.5">
      <c r="A40" s="123" t="s">
        <v>296</v>
      </c>
      <c r="B40" s="510">
        <v>45</v>
      </c>
      <c r="C40" s="510">
        <v>45</v>
      </c>
      <c r="D40" s="296">
        <f t="shared" si="10"/>
        <v>0</v>
      </c>
      <c r="E40" s="382" t="s">
        <v>396</v>
      </c>
      <c r="F40" s="382" t="s">
        <v>396</v>
      </c>
      <c r="G40" s="381" t="s">
        <v>397</v>
      </c>
      <c r="H40" s="318">
        <v>82.75</v>
      </c>
      <c r="I40" s="318">
        <v>95</v>
      </c>
      <c r="J40" s="296">
        <f>((I40/H40)-   1)*100</f>
        <v>14.803625377643503</v>
      </c>
      <c r="K40" s="318">
        <v>47.75</v>
      </c>
      <c r="L40" s="318">
        <v>34.25</v>
      </c>
      <c r="M40" s="385">
        <f t="shared" si="17"/>
        <v>-28.272251308900522</v>
      </c>
      <c r="N40" s="318">
        <v>16</v>
      </c>
      <c r="O40" s="318">
        <v>19</v>
      </c>
      <c r="P40" s="385">
        <f>((O40/N40)-   1)*100</f>
        <v>18.75</v>
      </c>
    </row>
    <row r="41" spans="1:16" ht="13.5">
      <c r="A41" s="123" t="s">
        <v>425</v>
      </c>
      <c r="B41" s="510">
        <v>51.5</v>
      </c>
      <c r="C41" s="510">
        <v>51.5</v>
      </c>
      <c r="D41" s="296">
        <f t="shared" si="10"/>
        <v>0</v>
      </c>
      <c r="E41" s="382" t="s">
        <v>396</v>
      </c>
      <c r="F41" s="382" t="s">
        <v>396</v>
      </c>
      <c r="G41" s="381" t="s">
        <v>397</v>
      </c>
      <c r="H41" s="318">
        <v>55</v>
      </c>
      <c r="I41" s="318">
        <v>75</v>
      </c>
      <c r="J41" s="296">
        <f>((I41/H41)-   1)*100</f>
        <v>36.363636363636353</v>
      </c>
      <c r="K41" s="318">
        <v>46</v>
      </c>
      <c r="L41" s="318">
        <v>40</v>
      </c>
      <c r="M41" s="385">
        <f t="shared" si="17"/>
        <v>-13.043478260869568</v>
      </c>
      <c r="N41" s="318">
        <v>25</v>
      </c>
      <c r="O41" s="318">
        <v>20</v>
      </c>
      <c r="P41" s="385">
        <f>((O41/N41)-   1)*100</f>
        <v>-19.999999999999996</v>
      </c>
    </row>
    <row r="42" spans="1:16" ht="13.5">
      <c r="A42" s="114" t="s">
        <v>298</v>
      </c>
      <c r="B42" s="376">
        <f>AVERAGE(B43:B44)</f>
        <v>47</v>
      </c>
      <c r="C42" s="376">
        <f>AVERAGE(C43:C44)</f>
        <v>38.504999999999995</v>
      </c>
      <c r="D42" s="379">
        <f t="shared" si="10"/>
        <v>-18.074468085106389</v>
      </c>
      <c r="E42" s="392">
        <f t="shared" ref="E42:F42" si="19">AVERAGE(E43:E44)</f>
        <v>65.83</v>
      </c>
      <c r="F42" s="392">
        <f t="shared" si="19"/>
        <v>61.75</v>
      </c>
      <c r="G42" s="383">
        <f>((F42/E42)-   1)*100</f>
        <v>-6.197782166185628</v>
      </c>
      <c r="H42" s="392">
        <f t="shared" ref="H42:L42" si="20">AVERAGE(H43:H44)</f>
        <v>84.75</v>
      </c>
      <c r="I42" s="392">
        <f t="shared" si="20"/>
        <v>70</v>
      </c>
      <c r="J42" s="379">
        <f>((I42/H42)-   1)*100</f>
        <v>-17.404129793510325</v>
      </c>
      <c r="K42" s="392">
        <f t="shared" ref="K42" si="21">AVERAGE(K43:K44)</f>
        <v>60.5</v>
      </c>
      <c r="L42" s="392">
        <f t="shared" si="20"/>
        <v>53</v>
      </c>
      <c r="M42" s="383">
        <f>((L42/K42)-   1)*100</f>
        <v>-12.396694214876035</v>
      </c>
      <c r="N42" s="392" t="s">
        <v>397</v>
      </c>
      <c r="O42" s="392" t="s">
        <v>397</v>
      </c>
      <c r="P42" s="388" t="s">
        <v>397</v>
      </c>
    </row>
    <row r="43" spans="1:16" ht="13.5">
      <c r="A43" s="123" t="s">
        <v>275</v>
      </c>
      <c r="B43" s="510">
        <v>41</v>
      </c>
      <c r="C43" s="510">
        <v>34.01</v>
      </c>
      <c r="D43" s="296">
        <f t="shared" si="10"/>
        <v>-17.048780487804883</v>
      </c>
      <c r="E43" s="318">
        <v>61.66</v>
      </c>
      <c r="F43" s="318">
        <v>53.5</v>
      </c>
      <c r="G43" s="384">
        <f>((F43-   E43)/E43)*100</f>
        <v>-13.233863120337331</v>
      </c>
      <c r="H43" s="318">
        <v>79.5</v>
      </c>
      <c r="I43" s="318">
        <v>70</v>
      </c>
      <c r="J43" s="387">
        <f>((I43-   H43)/H43)*100</f>
        <v>-11.949685534591195</v>
      </c>
      <c r="K43" s="318">
        <v>60.5</v>
      </c>
      <c r="L43" s="318">
        <v>53</v>
      </c>
      <c r="M43" s="385">
        <f>((L43/K43)-   1)*100</f>
        <v>-12.396694214876035</v>
      </c>
      <c r="N43" s="382" t="s">
        <v>396</v>
      </c>
      <c r="O43" s="382" t="s">
        <v>396</v>
      </c>
      <c r="P43" s="381" t="s">
        <v>397</v>
      </c>
    </row>
    <row r="44" spans="1:16" ht="13.5">
      <c r="A44" s="123" t="s">
        <v>274</v>
      </c>
      <c r="B44" s="510">
        <v>53</v>
      </c>
      <c r="C44" s="510">
        <v>43</v>
      </c>
      <c r="D44" s="296">
        <f t="shared" si="10"/>
        <v>-18.867924528301884</v>
      </c>
      <c r="E44" s="318">
        <v>70</v>
      </c>
      <c r="F44" s="318">
        <v>70</v>
      </c>
      <c r="G44" s="384">
        <f>((F44-   E44)/E44)*100</f>
        <v>0</v>
      </c>
      <c r="H44" s="318">
        <v>90</v>
      </c>
      <c r="I44" s="318">
        <v>70</v>
      </c>
      <c r="J44" s="387">
        <f>((I44-   H44)/H44)*100</f>
        <v>-22.222222222222221</v>
      </c>
      <c r="K44" s="382" t="s">
        <v>396</v>
      </c>
      <c r="L44" s="382" t="s">
        <v>396</v>
      </c>
      <c r="M44" s="381" t="s">
        <v>397</v>
      </c>
      <c r="N44" s="382" t="s">
        <v>396</v>
      </c>
      <c r="O44" s="382" t="s">
        <v>396</v>
      </c>
      <c r="P44" s="381" t="s">
        <v>397</v>
      </c>
    </row>
    <row r="45" spans="1:16" ht="13.5">
      <c r="A45" s="114" t="s">
        <v>416</v>
      </c>
      <c r="B45" s="376">
        <f>AVERAGE(B46:B49)</f>
        <v>42.082499999999996</v>
      </c>
      <c r="C45" s="376">
        <f>AVERAGE(C46:C49)</f>
        <v>41.082499999999996</v>
      </c>
      <c r="D45" s="379">
        <f t="shared" si="10"/>
        <v>-2.3762846789045278</v>
      </c>
      <c r="E45" s="392">
        <f>AVERAGE(E46:E49)</f>
        <v>69</v>
      </c>
      <c r="F45" s="392">
        <f>AVERAGE(F46:F49)</f>
        <v>81</v>
      </c>
      <c r="G45" s="383">
        <f>((F45/E45)-   1)*100</f>
        <v>17.391304347826097</v>
      </c>
      <c r="H45" s="392">
        <f>AVERAGE(H46:H49)</f>
        <v>116.75</v>
      </c>
      <c r="I45" s="392">
        <f>AVERAGE(I46:I49)</f>
        <v>103.875</v>
      </c>
      <c r="J45" s="379">
        <f>((I45/H45)-   1)*100</f>
        <v>-11.027837259100648</v>
      </c>
      <c r="K45" s="392">
        <f>AVERAGE(K46:K49)</f>
        <v>37</v>
      </c>
      <c r="L45" s="392">
        <f>AVERAGE(L46:L49)</f>
        <v>33.5</v>
      </c>
      <c r="M45" s="383">
        <f>((L45/K45)-   1)*100</f>
        <v>-9.4594594594594632</v>
      </c>
      <c r="N45" s="392">
        <f>AVERAGE(N46:N49)</f>
        <v>28.666666666666668</v>
      </c>
      <c r="O45" s="392">
        <f>AVERAGE(O46:O49)</f>
        <v>28.5</v>
      </c>
      <c r="P45" s="383">
        <f>((O45/N45)-   1)*100</f>
        <v>-0.58139534883721034</v>
      </c>
    </row>
    <row r="46" spans="1:16" ht="13.5">
      <c r="A46" s="123" t="s">
        <v>283</v>
      </c>
      <c r="B46" s="88">
        <v>39</v>
      </c>
      <c r="C46" s="88">
        <v>39</v>
      </c>
      <c r="D46" s="296">
        <f t="shared" si="10"/>
        <v>0</v>
      </c>
      <c r="E46" s="382" t="s">
        <v>396</v>
      </c>
      <c r="F46" s="382" t="s">
        <v>396</v>
      </c>
      <c r="G46" s="381" t="s">
        <v>397</v>
      </c>
      <c r="H46" s="425">
        <v>151</v>
      </c>
      <c r="I46" s="425">
        <v>151</v>
      </c>
      <c r="J46" s="296">
        <f t="shared" ref="J46" si="22">((I46/H46)-   1)*100</f>
        <v>0</v>
      </c>
      <c r="K46" s="425">
        <v>35</v>
      </c>
      <c r="L46" s="425">
        <v>35</v>
      </c>
      <c r="M46" s="385">
        <f t="shared" ref="M46" si="23">((L46/K46)-   1)*100</f>
        <v>0</v>
      </c>
      <c r="N46" s="425">
        <v>25</v>
      </c>
      <c r="O46" s="425">
        <v>25</v>
      </c>
      <c r="P46" s="385">
        <f t="shared" ref="P46:P47" si="24">((O46/N46)-   1)*100</f>
        <v>0</v>
      </c>
    </row>
    <row r="47" spans="1:16" ht="13.5">
      <c r="A47" s="123" t="s">
        <v>284</v>
      </c>
      <c r="B47" s="510">
        <v>41.33</v>
      </c>
      <c r="C47" s="510">
        <v>41.33</v>
      </c>
      <c r="D47" s="296">
        <f t="shared" si="10"/>
        <v>0</v>
      </c>
      <c r="E47" s="382" t="s">
        <v>396</v>
      </c>
      <c r="F47" s="318">
        <v>81</v>
      </c>
      <c r="G47" s="381" t="s">
        <v>397</v>
      </c>
      <c r="H47" s="382" t="s">
        <v>396</v>
      </c>
      <c r="I47" s="318">
        <v>117</v>
      </c>
      <c r="J47" s="511" t="s">
        <v>397</v>
      </c>
      <c r="K47" s="391" t="s">
        <v>396</v>
      </c>
      <c r="L47" s="318">
        <v>33</v>
      </c>
      <c r="M47" s="384" t="s">
        <v>397</v>
      </c>
      <c r="N47" s="382">
        <v>32</v>
      </c>
      <c r="O47" s="382">
        <v>32</v>
      </c>
      <c r="P47" s="381">
        <f t="shared" si="24"/>
        <v>0</v>
      </c>
    </row>
    <row r="48" spans="1:16" ht="13.5">
      <c r="A48" s="123" t="s">
        <v>173</v>
      </c>
      <c r="B48" s="510">
        <v>41.5</v>
      </c>
      <c r="C48" s="510">
        <v>37.5</v>
      </c>
      <c r="D48" s="296">
        <f t="shared" si="10"/>
        <v>-9.6385542168674672</v>
      </c>
      <c r="E48" s="382" t="s">
        <v>396</v>
      </c>
      <c r="F48" s="382" t="s">
        <v>396</v>
      </c>
      <c r="G48" s="381" t="s">
        <v>397</v>
      </c>
      <c r="H48" s="382" t="s">
        <v>396</v>
      </c>
      <c r="I48" s="382">
        <v>65</v>
      </c>
      <c r="J48" s="511" t="s">
        <v>397</v>
      </c>
      <c r="K48" s="391" t="s">
        <v>396</v>
      </c>
      <c r="L48" s="391">
        <v>27</v>
      </c>
      <c r="M48" s="384" t="s">
        <v>397</v>
      </c>
      <c r="N48" s="318">
        <v>29</v>
      </c>
      <c r="O48" s="391" t="s">
        <v>396</v>
      </c>
      <c r="P48" s="384" t="s">
        <v>397</v>
      </c>
    </row>
    <row r="49" spans="1:16" ht="13.5">
      <c r="A49" s="123" t="s">
        <v>285</v>
      </c>
      <c r="B49" s="510">
        <v>46.5</v>
      </c>
      <c r="C49" s="510">
        <v>46.5</v>
      </c>
      <c r="D49" s="296">
        <f t="shared" si="10"/>
        <v>0</v>
      </c>
      <c r="E49" s="425">
        <f t="shared" ref="E49" si="25">AVERAGE(E50:E56)</f>
        <v>69</v>
      </c>
      <c r="F49" s="382" t="s">
        <v>396</v>
      </c>
      <c r="G49" s="381" t="s">
        <v>397</v>
      </c>
      <c r="H49" s="391">
        <v>82.5</v>
      </c>
      <c r="I49" s="318">
        <v>82.5</v>
      </c>
      <c r="J49" s="511">
        <f t="shared" ref="J49" si="26">((I49/H49)-   1)*100</f>
        <v>0</v>
      </c>
      <c r="K49" s="318">
        <v>39</v>
      </c>
      <c r="L49" s="318">
        <v>39</v>
      </c>
      <c r="M49" s="385">
        <f>((L49/K49)-   1)*100</f>
        <v>0</v>
      </c>
      <c r="N49" s="391" t="s">
        <v>396</v>
      </c>
      <c r="O49" s="391" t="s">
        <v>396</v>
      </c>
      <c r="P49" s="384" t="s">
        <v>397</v>
      </c>
    </row>
    <row r="50" spans="1:16" ht="13.5">
      <c r="A50" s="114" t="s">
        <v>286</v>
      </c>
      <c r="B50" s="376">
        <f>AVERAGE(B51:B52)</f>
        <v>56.75</v>
      </c>
      <c r="C50" s="376">
        <f>AVERAGE(C51:C52)</f>
        <v>67.5</v>
      </c>
      <c r="D50" s="379">
        <f t="shared" si="10"/>
        <v>18.942731277533031</v>
      </c>
      <c r="E50" s="390">
        <f>AVERAGE(E51:E52)</f>
        <v>69</v>
      </c>
      <c r="F50" s="392">
        <f>AVERAGE(F51:F52)</f>
        <v>74</v>
      </c>
      <c r="G50" s="386">
        <f>((F50-   E50)/E50)*100</f>
        <v>7.2463768115942031</v>
      </c>
      <c r="H50" s="392">
        <f>AVERAGE(H51:H52)</f>
        <v>80</v>
      </c>
      <c r="I50" s="392">
        <f>AVERAGE(I51:I52)</f>
        <v>80</v>
      </c>
      <c r="J50" s="379">
        <f>((I50/H50)-   1)*100</f>
        <v>0</v>
      </c>
      <c r="K50" s="392">
        <f>AVERAGE(K51:K52)</f>
        <v>35</v>
      </c>
      <c r="L50" s="392">
        <f>AVERAGE(L51:L52)</f>
        <v>30</v>
      </c>
      <c r="M50" s="395">
        <f>((L50-   K50)/K50)*100</f>
        <v>-14.285714285714285</v>
      </c>
      <c r="N50" s="392">
        <f>AVERAGE(N51:N52)</f>
        <v>19.5</v>
      </c>
      <c r="O50" s="392">
        <f>AVERAGE(O51:O52)</f>
        <v>22.5</v>
      </c>
      <c r="P50" s="383">
        <f>((O50/N50)-   1)*100</f>
        <v>15.384615384615374</v>
      </c>
    </row>
    <row r="51" spans="1:16" ht="13.5">
      <c r="A51" s="123" t="s">
        <v>415</v>
      </c>
      <c r="B51" s="88">
        <v>70</v>
      </c>
      <c r="C51" s="88">
        <v>82.5</v>
      </c>
      <c r="D51" s="296">
        <f t="shared" si="10"/>
        <v>17.857142857142861</v>
      </c>
      <c r="E51" s="382" t="s">
        <v>396</v>
      </c>
      <c r="F51" s="425">
        <v>90</v>
      </c>
      <c r="G51" s="381" t="s">
        <v>397</v>
      </c>
      <c r="H51" s="425">
        <v>80</v>
      </c>
      <c r="I51" s="425">
        <v>75</v>
      </c>
      <c r="J51" s="296">
        <f>((I51/H51)-   1)*100</f>
        <v>-6.25</v>
      </c>
      <c r="K51" s="425" t="s">
        <v>396</v>
      </c>
      <c r="L51" s="425" t="s">
        <v>396</v>
      </c>
      <c r="M51" s="394" t="s">
        <v>397</v>
      </c>
      <c r="N51" s="425" t="s">
        <v>396</v>
      </c>
      <c r="O51" s="425">
        <v>22</v>
      </c>
      <c r="P51" s="385" t="s">
        <v>397</v>
      </c>
    </row>
    <row r="52" spans="1:16" ht="13.5">
      <c r="A52" s="250" t="s">
        <v>174</v>
      </c>
      <c r="B52" s="512">
        <v>43.5</v>
      </c>
      <c r="C52" s="512">
        <v>52.5</v>
      </c>
      <c r="D52" s="513">
        <f>((C52-   B52)/B52)*100</f>
        <v>20.689655172413794</v>
      </c>
      <c r="E52" s="514">
        <v>69</v>
      </c>
      <c r="F52" s="514">
        <v>58</v>
      </c>
      <c r="G52" s="517">
        <f>((F52-   E52)/E52)*100</f>
        <v>-15.942028985507244</v>
      </c>
      <c r="H52" s="515">
        <v>80</v>
      </c>
      <c r="I52" s="515">
        <v>85</v>
      </c>
      <c r="J52" s="513">
        <f>((I52-   H52)/H52)*100</f>
        <v>6.25</v>
      </c>
      <c r="K52" s="516">
        <v>35</v>
      </c>
      <c r="L52" s="516">
        <v>30</v>
      </c>
      <c r="M52" s="389">
        <f>((L52-   K52)/K52)*100</f>
        <v>-14.285714285714285</v>
      </c>
      <c r="N52" s="514">
        <v>19.5</v>
      </c>
      <c r="O52" s="514">
        <v>23</v>
      </c>
      <c r="P52" s="396">
        <f>((O52/N52)-   1)*100</f>
        <v>17.948717948717952</v>
      </c>
    </row>
    <row r="53" spans="1:16" ht="13.5">
      <c r="A53" s="309" t="s">
        <v>196</v>
      </c>
      <c r="B53" s="115"/>
      <c r="C53" s="115"/>
      <c r="D53" s="116"/>
      <c r="E53" s="86"/>
      <c r="F53" s="86"/>
      <c r="G53" s="116"/>
      <c r="H53" s="115"/>
      <c r="I53" s="115"/>
      <c r="J53" s="116"/>
      <c r="K53" s="319"/>
      <c r="L53" s="319"/>
      <c r="M53" s="87"/>
      <c r="N53" s="86"/>
      <c r="O53" s="86"/>
      <c r="P53" s="320"/>
    </row>
    <row r="54" spans="1:16">
      <c r="A54" s="309" t="s">
        <v>93</v>
      </c>
      <c r="B54" s="312"/>
      <c r="C54" s="110"/>
      <c r="D54" s="117"/>
      <c r="E54" s="312"/>
      <c r="F54" s="312"/>
      <c r="G54" s="117"/>
      <c r="H54" s="110"/>
      <c r="I54" s="110"/>
      <c r="J54" s="117"/>
      <c r="K54" s="312"/>
      <c r="L54" s="110"/>
      <c r="M54" s="112"/>
      <c r="N54" s="312"/>
      <c r="O54" s="312"/>
      <c r="P54" s="112"/>
    </row>
    <row r="55" spans="1:16">
      <c r="A55" s="112"/>
      <c r="B55" s="312"/>
      <c r="C55" s="312"/>
      <c r="D55" s="112"/>
      <c r="E55" s="312"/>
      <c r="F55" s="312"/>
      <c r="G55" s="112"/>
      <c r="H55" s="312"/>
      <c r="I55" s="312"/>
      <c r="J55" s="112"/>
      <c r="K55" s="312"/>
      <c r="L55" s="312"/>
      <c r="M55" s="112"/>
      <c r="N55" s="312"/>
      <c r="O55" s="312"/>
      <c r="P55" s="112"/>
    </row>
    <row r="56" spans="1:16">
      <c r="A56" s="112"/>
      <c r="B56" s="312"/>
      <c r="C56" s="312"/>
      <c r="D56" s="112"/>
      <c r="E56" s="312"/>
      <c r="F56" s="312"/>
      <c r="G56" s="112"/>
      <c r="H56" s="312"/>
      <c r="I56" s="312"/>
      <c r="J56" s="112"/>
      <c r="K56" s="312"/>
      <c r="L56" s="312"/>
      <c r="M56" s="112"/>
      <c r="N56" s="312"/>
      <c r="O56" s="312"/>
      <c r="P56" s="112"/>
    </row>
    <row r="57" spans="1:16">
      <c r="A57" s="112"/>
      <c r="B57" s="312"/>
      <c r="C57" s="312"/>
      <c r="D57" s="112"/>
      <c r="E57" s="312"/>
      <c r="F57" s="312"/>
      <c r="G57" s="112"/>
      <c r="H57" s="312"/>
      <c r="I57" s="312"/>
      <c r="J57" s="112"/>
      <c r="K57" s="312"/>
      <c r="L57" s="312"/>
      <c r="M57" s="112"/>
      <c r="N57" s="312"/>
      <c r="O57" s="312"/>
      <c r="P57" s="112"/>
    </row>
  </sheetData>
  <mergeCells count="6">
    <mergeCell ref="N4:P4"/>
    <mergeCell ref="A4:A5"/>
    <mergeCell ref="B4:D4"/>
    <mergeCell ref="E4:G4"/>
    <mergeCell ref="H4:J4"/>
    <mergeCell ref="K4:M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9</vt:i4>
      </vt:variant>
    </vt:vector>
  </HeadingPairs>
  <TitlesOfParts>
    <vt:vector size="31" baseType="lpstr">
      <vt:lpstr>INDICE </vt:lpstr>
      <vt:lpstr>C.86</vt:lpstr>
      <vt:lpstr>C.87</vt:lpstr>
      <vt:lpstr>C.88</vt:lpstr>
      <vt:lpstr>C.89</vt:lpstr>
      <vt:lpstr>C.90</vt:lpstr>
      <vt:lpstr>C.91</vt:lpstr>
      <vt:lpstr>C.92</vt:lpstr>
      <vt:lpstr>C.93</vt:lpstr>
      <vt:lpstr>C,94</vt:lpstr>
      <vt:lpstr>C,95</vt:lpstr>
      <vt:lpstr>C,96</vt:lpstr>
      <vt:lpstr>C,97</vt:lpstr>
      <vt:lpstr>C.98</vt:lpstr>
      <vt:lpstr>C.99</vt:lpstr>
      <vt:lpstr>C.100</vt:lpstr>
      <vt:lpstr>C.101</vt:lpstr>
      <vt:lpstr>C.102</vt:lpstr>
      <vt:lpstr>C.103 </vt:lpstr>
      <vt:lpstr>C.104</vt:lpstr>
      <vt:lpstr>C.105</vt:lpstr>
      <vt:lpstr>C,106</vt:lpstr>
      <vt:lpstr>'C,96'!Área_de_impresión</vt:lpstr>
      <vt:lpstr>'C,97'!Área_de_impresión</vt:lpstr>
      <vt:lpstr>C.100!Área_de_impresión</vt:lpstr>
      <vt:lpstr>C.101!Área_de_impresión</vt:lpstr>
      <vt:lpstr>C.102!Área_de_impresión</vt:lpstr>
      <vt:lpstr>C.86!Área_de_impresión</vt:lpstr>
      <vt:lpstr>C.87!Área_de_impresión</vt:lpstr>
      <vt:lpstr>C.98!Área_de_impresión</vt:lpstr>
      <vt:lpstr>'INDICE '!Área_de_impresión</vt:lpstr>
    </vt:vector>
  </TitlesOfParts>
  <Company>oia_metodologis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Andrade</dc:creator>
  <cp:lastModifiedBy>Agueda Sihuas Meza</cp:lastModifiedBy>
  <cp:lastPrinted>2020-05-04T03:07:59Z</cp:lastPrinted>
  <dcterms:created xsi:type="dcterms:W3CDTF">2002-01-07T15:01:08Z</dcterms:created>
  <dcterms:modified xsi:type="dcterms:W3CDTF">2020-05-24T01:20:16Z</dcterms:modified>
</cp:coreProperties>
</file>