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NOVIEMBRE 2024\"/>
    </mc:Choice>
  </mc:AlternateContent>
  <xr:revisionPtr revIDLastSave="0" documentId="13_ncr:1_{9227CA9A-0E8C-41CD-B7E2-36E1E3FC1E7C}" xr6:coauthVersionLast="47" xr6:coauthVersionMax="47" xr10:uidLastSave="{00000000-0000-0000-0000-000000000000}"/>
  <bookViews>
    <workbookView xWindow="-120" yWindow="-120" windowWidth="29040" windowHeight="15720" tabRatio="910" activeTab="1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'C.74'!$A$1:$G$15</definedName>
    <definedName name="_xlnm.Print_Area" localSheetId="2">'C.75'!$A$1:$E$54</definedName>
    <definedName name="_xlnm.Print_Area" localSheetId="3">'C.76'!$A$1:$D$32</definedName>
    <definedName name="_xlnm.Print_Area" localSheetId="4">'C.77'!$A$1:$H$57</definedName>
    <definedName name="_xlnm.Print_Area" localSheetId="5">'C.78-C.79'!$A$64:$E$122</definedName>
    <definedName name="_xlnm.Print_Area" localSheetId="6">'C.80'!#REF!</definedName>
    <definedName name="_xlnm.Print_Area" localSheetId="7">'C.81'!#REF!</definedName>
    <definedName name="_xlnm.Print_Area" localSheetId="8">'C.82'!$A$1:$H$58</definedName>
    <definedName name="_xlnm.Print_Area" localSheetId="9">'C.83'!$A$68:$J$126</definedName>
    <definedName name="_xlnm.Print_Area" localSheetId="10">'C.84 - 85'!$A$66:$E$123</definedName>
    <definedName name="_xlnm.Print_Area" localSheetId="11">'C.86'!#REF!</definedName>
    <definedName name="_xlnm.Print_Area" localSheetId="12">'C.87'!#REF!</definedName>
    <definedName name="_xlnm.Print_Area" localSheetId="13">'C.88'!$A$1:$H$58</definedName>
    <definedName name="_xlnm.Print_Area" localSheetId="14">'C.89'!$A$1:$J$62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22" i="27"/>
  <c r="E121" i="27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57" i="27" l="1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1" i="26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46" i="26"/>
  <c r="E47" i="26"/>
  <c r="E48" i="26"/>
  <c r="E49" i="26"/>
  <c r="E50" i="26"/>
  <c r="E51" i="26"/>
  <c r="E52" i="26"/>
  <c r="E53" i="26"/>
  <c r="E54" i="26"/>
  <c r="E55" i="26"/>
  <c r="E56" i="26"/>
  <c r="E57" i="26"/>
  <c r="E31" i="26"/>
  <c r="E32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15" i="26"/>
  <c r="E14" i="26"/>
  <c r="E13" i="26"/>
  <c r="E12" i="26"/>
  <c r="E11" i="26"/>
  <c r="E10" i="26"/>
  <c r="E9" i="26"/>
  <c r="E8" i="26"/>
  <c r="E7" i="26"/>
  <c r="A71" i="26"/>
  <c r="B71" i="26"/>
  <c r="H71" i="26"/>
  <c r="A72" i="26"/>
  <c r="B72" i="26"/>
  <c r="H72" i="26"/>
  <c r="A73" i="26"/>
  <c r="B73" i="26"/>
  <c r="H73" i="26"/>
  <c r="A74" i="26"/>
  <c r="B74" i="26"/>
  <c r="H74" i="26"/>
  <c r="A75" i="26"/>
  <c r="B75" i="26"/>
  <c r="H75" i="26"/>
  <c r="A76" i="26"/>
  <c r="B76" i="26"/>
  <c r="H76" i="26"/>
  <c r="A77" i="26"/>
  <c r="B77" i="26"/>
  <c r="H77" i="26"/>
  <c r="A78" i="26"/>
  <c r="B78" i="26"/>
  <c r="H78" i="26"/>
  <c r="A79" i="26"/>
  <c r="B79" i="26"/>
  <c r="H79" i="26"/>
  <c r="A80" i="26"/>
  <c r="B80" i="26"/>
  <c r="H80" i="26"/>
  <c r="A81" i="26"/>
  <c r="B81" i="26"/>
  <c r="H81" i="26"/>
  <c r="A82" i="26"/>
  <c r="B82" i="26"/>
  <c r="H82" i="26"/>
  <c r="A83" i="26"/>
  <c r="B83" i="26"/>
  <c r="H83" i="26"/>
  <c r="A84" i="26"/>
  <c r="B84" i="26"/>
  <c r="H84" i="26"/>
  <c r="A85" i="26"/>
  <c r="B85" i="26"/>
  <c r="A86" i="26"/>
  <c r="B86" i="26"/>
  <c r="H86" i="26"/>
  <c r="A87" i="26"/>
  <c r="B87" i="26"/>
  <c r="H87" i="26"/>
  <c r="A88" i="26"/>
  <c r="B88" i="26"/>
  <c r="H88" i="26"/>
  <c r="A89" i="26"/>
  <c r="B89" i="26"/>
  <c r="H89" i="26"/>
  <c r="A90" i="26"/>
  <c r="B90" i="26"/>
  <c r="H90" i="26"/>
  <c r="A91" i="26"/>
  <c r="B91" i="26"/>
  <c r="H91" i="26"/>
  <c r="A92" i="26"/>
  <c r="B92" i="26"/>
  <c r="H92" i="26"/>
  <c r="A93" i="26"/>
  <c r="B93" i="26"/>
  <c r="H93" i="26"/>
  <c r="A94" i="26"/>
  <c r="B94" i="26"/>
  <c r="H94" i="26"/>
  <c r="A95" i="26"/>
  <c r="B95" i="26"/>
  <c r="H95" i="26"/>
  <c r="A96" i="26"/>
  <c r="B96" i="26"/>
  <c r="H96" i="26"/>
  <c r="A97" i="26"/>
  <c r="B97" i="26"/>
  <c r="H97" i="26"/>
  <c r="A98" i="26"/>
  <c r="B98" i="26"/>
  <c r="H98" i="26"/>
  <c r="A99" i="26"/>
  <c r="B99" i="26"/>
  <c r="H99" i="26"/>
  <c r="A100" i="26"/>
  <c r="B100" i="26"/>
  <c r="H100" i="26"/>
  <c r="A101" i="26"/>
  <c r="B101" i="26"/>
  <c r="H101" i="26"/>
  <c r="A102" i="26"/>
  <c r="B102" i="26"/>
  <c r="H102" i="26"/>
  <c r="A103" i="26"/>
  <c r="B103" i="26"/>
  <c r="H103" i="26"/>
  <c r="A104" i="26"/>
  <c r="B104" i="26"/>
  <c r="H104" i="26"/>
  <c r="A105" i="26"/>
  <c r="B105" i="26"/>
  <c r="H105" i="26"/>
  <c r="A106" i="26"/>
  <c r="B106" i="26"/>
  <c r="H106" i="26"/>
  <c r="A107" i="26"/>
  <c r="B107" i="26"/>
  <c r="H107" i="26"/>
  <c r="A108" i="26"/>
  <c r="B108" i="26"/>
  <c r="H108" i="26"/>
  <c r="A109" i="26"/>
  <c r="B109" i="26"/>
  <c r="H109" i="26"/>
  <c r="A110" i="26"/>
  <c r="B110" i="26"/>
  <c r="H110" i="26"/>
  <c r="A111" i="26"/>
  <c r="B111" i="26"/>
  <c r="H111" i="26"/>
  <c r="A112" i="26"/>
  <c r="B112" i="26"/>
  <c r="H112" i="26"/>
  <c r="A113" i="26"/>
  <c r="B113" i="26"/>
  <c r="H113" i="26"/>
  <c r="A114" i="26"/>
  <c r="B114" i="26"/>
  <c r="H114" i="26"/>
  <c r="A115" i="26"/>
  <c r="B115" i="26"/>
  <c r="H115" i="26"/>
  <c r="A116" i="26"/>
  <c r="B116" i="26"/>
  <c r="H116" i="26"/>
  <c r="A117" i="26"/>
  <c r="B117" i="26"/>
  <c r="H117" i="26"/>
  <c r="A118" i="26"/>
  <c r="B118" i="26"/>
  <c r="H118" i="26"/>
  <c r="A119" i="26"/>
  <c r="B119" i="26"/>
  <c r="H119" i="26"/>
  <c r="A120" i="26"/>
  <c r="B120" i="26"/>
  <c r="H120" i="26"/>
  <c r="H121" i="26"/>
  <c r="E21" i="11" l="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20" i="11"/>
  <c r="E19" i="11"/>
  <c r="E18" i="11"/>
  <c r="E17" i="11"/>
  <c r="E16" i="11"/>
  <c r="E11" i="11"/>
  <c r="E12" i="11"/>
  <c r="E13" i="11"/>
  <c r="E10" i="11"/>
  <c r="E9" i="11"/>
  <c r="B6" i="28" l="1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22" i="27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3" i="11"/>
  <c r="H14" i="11"/>
  <c r="H9" i="1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B72" i="27" l="1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B119" i="27"/>
  <c r="B120" i="27"/>
  <c r="B121" i="27"/>
  <c r="G8" i="11" l="1"/>
  <c r="G15" i="11" l="1"/>
  <c r="H15" i="11" s="1"/>
  <c r="A119" i="27" l="1"/>
  <c r="A120" i="27"/>
  <c r="A121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116" i="27"/>
  <c r="A117" i="27"/>
  <c r="A118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95" i="27"/>
  <c r="A96" i="27"/>
  <c r="A97" i="27"/>
  <c r="A72" i="27"/>
  <c r="F69" i="26" l="1"/>
  <c r="E5" i="16" l="1"/>
  <c r="B6" i="19" l="1"/>
  <c r="C6" i="19" l="1"/>
  <c r="D6" i="19" s="1"/>
  <c r="F8" i="11" l="1"/>
  <c r="H8" i="11" s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G5" i="16"/>
  <c r="H5" i="16" l="1"/>
  <c r="D70" i="27"/>
  <c r="C70" i="27" l="1"/>
  <c r="G70" i="27" l="1"/>
  <c r="F70" i="27"/>
  <c r="E70" i="27"/>
  <c r="H70" i="27" l="1"/>
  <c r="E5" i="14"/>
  <c r="G5" i="14" s="1"/>
  <c r="H5" i="14" l="1"/>
  <c r="C69" i="26" l="1"/>
  <c r="D69" i="26"/>
  <c r="E69" i="26" s="1"/>
  <c r="G69" i="26" l="1"/>
  <c r="H69" i="26" s="1"/>
  <c r="F6" i="11" l="1"/>
  <c r="G6" i="11"/>
  <c r="H6" i="11" s="1"/>
</calcChain>
</file>

<file path=xl/sharedStrings.xml><?xml version="1.0" encoding="utf-8"?>
<sst xmlns="http://schemas.openxmlformats.org/spreadsheetml/2006/main" count="1430" uniqueCount="385">
  <si>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</si>
  <si>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</si>
  <si>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</si>
  <si>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</si>
  <si>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</si>
  <si>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</si>
  <si>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</si>
  <si>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</si>
  <si>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</si>
  <si>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</si>
  <si>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</si>
  <si>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</si>
  <si>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</si>
  <si>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</si>
  <si>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</si>
  <si>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</si>
  <si>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</si>
  <si>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</si>
  <si>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</si>
  <si>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</si>
  <si>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</si>
  <si>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</si>
  <si>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</si>
  <si>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</si>
  <si>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</si>
  <si>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</si>
  <si>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</si>
  <si>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</si>
  <si>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</si>
  <si>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</si>
  <si>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</si>
  <si>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</si>
  <si>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</si>
  <si>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</si>
  <si>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</si>
  <si>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</si>
  <si>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</si>
  <si>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</si>
  <si>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</si>
  <si>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</si>
  <si>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</si>
  <si>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</si>
  <si>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</si>
  <si>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</si>
  <si>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</si>
  <si>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</si>
  <si>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</si>
  <si>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</si>
  <si>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</si>
  <si>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</si>
  <si>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</si>
  <si>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</si>
  <si>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</si>
  <si>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</si>
  <si>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</si>
  <si>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</si>
  <si>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</si>
  <si>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</si>
  <si>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</si>
  <si>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</si>
  <si>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</si>
  <si>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</si>
  <si>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</si>
  <si>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</si>
  <si>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</si>
  <si>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</si>
  <si>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</si>
  <si>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</si>
  <si>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</si>
  <si>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</si>
  <si>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</si>
  <si>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</si>
  <si>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</si>
  <si>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</si>
  <si>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</si>
  <si>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</si>
  <si>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</si>
  <si>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</si>
  <si>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</si>
  <si>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</si>
  <si>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</si>
  <si>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</si>
  <si>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</si>
  <si>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</si>
  <si>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</si>
  <si>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</si>
  <si>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</si>
  <si>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</si>
  <si>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</si>
  <si>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</si>
  <si>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</si>
  <si>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</si>
  <si>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</si>
  <si>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</si>
  <si>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</si>
  <si>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</si>
  <si>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</si>
  <si>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</si>
  <si>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</si>
  <si>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</si>
  <si>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</si>
  <si>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</si>
  <si>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</si>
  <si>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</si>
  <si>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</si>
  <si>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</si>
  <si>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</si>
  <si>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</si>
  <si>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</si>
  <si>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</si>
  <si>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</si>
  <si>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</si>
  <si>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</si>
  <si>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</si>
  <si>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</si>
  <si>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</si>
  <si>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</si>
  <si>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</si>
  <si>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</si>
  <si>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</si>
  <si>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</si>
  <si>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</si>
  <si>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</si>
  <si>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</si>
  <si>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</si>
  <si>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</si>
  <si>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</si>
  <si>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</si>
  <si>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</si>
  <si>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</si>
  <si>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</si>
  <si>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</si>
  <si>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</si>
  <si>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</si>
  <si>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</si>
  <si>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</si>
  <si>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</si>
  <si>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</si>
  <si>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</si>
  <si>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</si>
  <si>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</si>
  <si>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</si>
  <si>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</si>
  <si>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</si>
  <si>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</si>
  <si>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</si>
  <si>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</si>
  <si>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</si>
  <si>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</si>
  <si>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</si>
  <si>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</si>
  <si>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</si>
  <si>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</si>
  <si>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</si>
  <si>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</si>
  <si>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</si>
  <si>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</si>
  <si>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</si>
  <si>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</si>
  <si>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</si>
  <si>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</si>
  <si>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</si>
  <si>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</si>
  <si>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</si>
  <si>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</si>
  <si>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</si>
  <si>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</si>
  <si>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</si>
  <si>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</si>
  <si>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1901909000</t>
  </si>
  <si>
    <t>1901101000</t>
  </si>
  <si>
    <t>1208100000</t>
  </si>
  <si>
    <t>5201003000</t>
  </si>
  <si>
    <t>1704901000</t>
  </si>
  <si>
    <t>1108130000</t>
  </si>
  <si>
    <t>0811109000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</si>
  <si>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</si>
  <si>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</si>
  <si>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</si>
  <si>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</si>
  <si>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</si>
  <si>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</si>
  <si>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</si>
  <si>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</si>
  <si>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</si>
  <si>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</si>
  <si>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</si>
  <si>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0207120000</t>
  </si>
  <si>
    <t>1404909090</t>
  </si>
  <si>
    <t>0206290000</t>
  </si>
  <si>
    <t>1107100000</t>
  </si>
  <si>
    <t>0105110000</t>
  </si>
  <si>
    <t>2101120000</t>
  </si>
  <si>
    <t>Turquía</t>
  </si>
  <si>
    <t>1209919000</t>
  </si>
  <si>
    <t>1512111000</t>
  </si>
  <si>
    <t>Trigo s/m</t>
  </si>
  <si>
    <t>3301130000</t>
  </si>
  <si>
    <t>4101200000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</si>
  <si>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</si>
  <si>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</si>
  <si>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</si>
  <si>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</si>
  <si>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</si>
  <si>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</si>
  <si>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</si>
  <si>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</si>
  <si>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</si>
  <si>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</si>
  <si>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</si>
  <si>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</si>
  <si>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</si>
  <si>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</si>
  <si>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</si>
  <si>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</si>
  <si>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</si>
  <si>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</si>
  <si>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</si>
  <si>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</si>
  <si>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</si>
  <si>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</si>
  <si>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</si>
  <si>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</si>
  <si>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Los demas despojos comestibles de la especia bovina, congelados, excepto lengua e higado</t>
  </si>
  <si>
    <t>Carnes y despojos comestibles de gallo o gallina sin trocear, congelados</t>
  </si>
  <si>
    <t>Fecula de papa (patata)</t>
  </si>
  <si>
    <t>Los demas citricos</t>
  </si>
  <si>
    <t>Arvejas (guisantes, chicharos) (pisum sativum) frescas o refrigeradas</t>
  </si>
  <si>
    <t>Gallos y gallinas de peso inferior o igual a 185 gr</t>
  </si>
  <si>
    <t>Malasia</t>
  </si>
  <si>
    <t>Irlanda</t>
  </si>
  <si>
    <t>Vietnam</t>
  </si>
  <si>
    <t>Holanda</t>
  </si>
  <si>
    <t>Noviembre</t>
  </si>
  <si>
    <t>República Checa</t>
  </si>
  <si>
    <t xml:space="preserve">Taiwán </t>
  </si>
  <si>
    <t>Grano de soya</t>
  </si>
  <si>
    <t>2005993110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</si>
  <si>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</si>
  <si>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</si>
  <si>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</si>
  <si>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</si>
  <si>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</si>
  <si>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</si>
  <si>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</si>
  <si>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</si>
  <si>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</si>
  <si>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</si>
  <si>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</si>
  <si>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</si>
  <si>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</si>
  <si>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</si>
  <si>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</si>
  <si>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</si>
  <si>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</si>
  <si>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</si>
  <si>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</si>
  <si>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</si>
  <si>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</si>
  <si>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</si>
  <si>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</si>
  <si>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frutas, incluida las mezclas, y otros frutos y demás partes comestibles de plantas, preparados o conservados de otro modo, incluso con adición de azúcar u otro edulcorante o alcohol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</si>
  <si>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</si>
  <si>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</si>
  <si>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</si>
  <si>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</si>
  <si>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</si>
  <si>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</si>
  <si>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</si>
  <si>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</si>
  <si>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</si>
  <si>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</si>
  <si>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</si>
  <si>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</si>
  <si>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</si>
  <si>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</si>
  <si>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</si>
  <si>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</si>
  <si>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</si>
  <si>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</si>
  <si>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</si>
  <si>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</si>
  <si>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</si>
  <si>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</si>
  <si>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</si>
  <si>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</si>
  <si>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</si>
  <si>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</si>
  <si>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</si>
  <si>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</si>
  <si>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</si>
  <si>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</si>
  <si>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</si>
  <si>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</si>
  <si>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</si>
  <si>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</si>
  <si>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</si>
  <si>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</si>
  <si>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</si>
  <si>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</si>
  <si>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</si>
  <si>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</si>
  <si>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</si>
  <si>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</si>
  <si>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</si>
  <si>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</si>
  <si>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</si>
  <si>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</si>
  <si>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</si>
  <si>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</si>
  <si>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</si>
  <si>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</si>
  <si>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Nigeria</t>
  </si>
  <si>
    <t>Perú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</si>
  <si>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</si>
  <si>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</si>
  <si>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</si>
  <si>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</si>
  <si>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</si>
  <si>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</si>
  <si>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</si>
  <si>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</si>
  <si>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</si>
  <si>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</si>
  <si>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</si>
  <si>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</si>
  <si>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</si>
  <si>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</si>
  <si>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</si>
  <si>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</si>
  <si>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</si>
  <si>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</si>
  <si>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</si>
  <si>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</si>
  <si>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>Kenia</t>
  </si>
  <si>
    <t>C.80  PERÚ: EXPORTACIONES AGRARIAS, CONTRIBUCIÓN EN PUNTOS PORCENTUALES POR SUBPARTIDAS NACIONALES, 2023 - 2024</t>
  </si>
  <si>
    <t xml:space="preserve">          (Valor FOB Miles USD)</t>
    <phoneticPr fontId="10" type="noConversion"/>
  </si>
  <si>
    <t>Par. %</t>
  </si>
  <si>
    <t>Contribucion PP</t>
  </si>
  <si>
    <t>2024/2023</t>
  </si>
  <si>
    <t>C.81  PERÚ: EXPORTACIONES AGRARIAS, CONTRIBUCIÓN EN PUNTOS PORCENTUALES POR PAÍS DE DESTINO, 2023 - 2024</t>
  </si>
  <si>
    <t>País de destino</t>
  </si>
  <si>
    <t>C.86  PERÚ: IMPORTACIONES AGRARIAS, CONTRIBUCIÓN EN PUNTOS PORCENTUALES POR SUBPARTIDAS NACIONALES, 2023 - 2024</t>
  </si>
  <si>
    <t>C.87  PERÚ: IMPORTACIONES AGRARIAS, CONTRIBUCIÓN EN PUNTOS PORCENTUALES POR PAÍS DE ORIGEN, 2023 - 2024</t>
  </si>
  <si>
    <t>Estonia</t>
  </si>
  <si>
    <t>Preparaciones para la alimentación de animales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</si>
  <si>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</si>
  <si>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</si>
  <si>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</si>
  <si>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 xml:space="preserve">Perú: Exportaciones agrarias, contribución en puntos porcentuales por país de destino, 2023 – 2024 (Valor FOB Miles USD)	</t>
  </si>
  <si>
    <t>Albania</t>
  </si>
  <si>
    <t>Costa De Marfil</t>
  </si>
  <si>
    <t>Otros productos tradicionales</t>
  </si>
  <si>
    <t>Otros productos no tradicionales</t>
  </si>
  <si>
    <t>Enero-Octubre</t>
  </si>
  <si>
    <t xml:space="preserve">     --</t>
  </si>
  <si>
    <t xml:space="preserve">        --</t>
  </si>
  <si>
    <t xml:space="preserve">          ENERO-NOVIEMBRE 2023-2024</t>
  </si>
  <si>
    <t xml:space="preserve">         ENERO-NOVIEMBRE 2024</t>
  </si>
  <si>
    <t>Enero-Noviembre</t>
  </si>
  <si>
    <t>C.82  PERÚ: EXPORTACIONES AGRARIAS POR PAÍS DESTINO,  ENERO-NOVIEMBRE 2023 - 2024</t>
  </si>
  <si>
    <t xml:space="preserve">         ENERO-NOVIEMBRE 2023-2024</t>
  </si>
  <si>
    <t>C.88  PERÚ: IMPORTACIONES AGRARIAS POR PAÍS DE ORIGEN,  ENERO-NOVIEMBRE 2023 - 2024</t>
  </si>
  <si>
    <t>Perú: Exportaciones e Importaciones Agrarias según año,  Enero-Noviembre 2019 - 2024</t>
  </si>
  <si>
    <t>Perú: Balanza comercial agraria por principales subpartida nacional,  Enero-Noviembre 2023 - 2024</t>
  </si>
  <si>
    <t>Perú: Balanza comercial agraria por pais destino/origen,  Enero-Noviembre 2024</t>
  </si>
  <si>
    <t>Perú: Exportaciones agrarias tradicionales y no tradicionales por subpartida nacional,  Enero-Noviembre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</si>
  <si>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</si>
  <si>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</si>
  <si>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Enero-Noviembre 2023 - 2024</t>
  </si>
  <si>
    <t>Perú: Exportaciones agrarias por subpartida nacional según país destino,  Enero-Noviembre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</si>
  <si>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</si>
  <si>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</si>
  <si>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Enero-Noviembre 2023 - 2024</t>
  </si>
  <si>
    <t>Perú: Importaciones agrarias por subpartida nacional según país de origen,  Enero-Noviembre 2023 - 2024</t>
  </si>
  <si>
    <t xml:space="preserve">               -</t>
  </si>
  <si>
    <t xml:space="preserve">        -</t>
  </si>
  <si>
    <t xml:space="preserve">           -</t>
  </si>
  <si>
    <t xml:space="preserve">                    -</t>
  </si>
  <si>
    <t>Las demás preparaciones utilizados para la alimentación de los animales</t>
  </si>
  <si>
    <t>Elaboración: Ministerio de Desarrollo Agrario y Riego - MIDAGRI</t>
  </si>
  <si>
    <t>Dirección General de Estadística, Seguimiento y Evaluación de Políticas - DEIA</t>
  </si>
  <si>
    <t>FALTA</t>
  </si>
  <si>
    <t>FALTA DATO</t>
  </si>
  <si>
    <t>C.74  PERÚ: EXPORTACIONES E IMPORTACIONES AGRARIAS SEGÚN AÑO,  ENERO - NOVIEMBRE 2019 - 2024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</si>
</sst>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</numFmts>
  <fonts count="5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6"/>
      <color theme="1"/>
      <name val="Arial Narrow"/>
      <family val="2"/>
    </font>
    <font>
      <sz val="8"/>
      <name val="Tms Rmn"/>
    </font>
    <font>
      <sz val="11"/>
      <color theme="1"/>
      <name val="Arial Narrow"/>
      <family val="2"/>
    </font>
    <font>
      <sz val="8"/>
      <color rgb="FFC00000"/>
      <name val="Arial Narrow"/>
      <family val="2"/>
    </font>
    <font>
      <sz val="9"/>
      <color rgb="FFC00000"/>
      <name val="Arial Narrow"/>
      <family val="2"/>
    </font>
  </fonts>
  <fills count="23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E2E3F6"/>
      </top>
      <bottom style="thin">
        <color rgb="FFE2E3F6"/>
      </bottom>
      <diagonal/>
    </border>
  </borders>
  <cellStyleXfs count="96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  <xf numFmtId="0" fontId="54" fillId="0" borderId="0"/>
    <xf numFmtId="37" fontId="5" fillId="0" borderId="0"/>
  </cellStyleXfs>
  <cellXfs count="297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167" fontId="16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vertical="center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7" fontId="16" fillId="0" borderId="13" xfId="0" applyNumberFormat="1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3" fontId="43" fillId="0" borderId="0" xfId="0" applyNumberFormat="1" applyFont="1" applyAlignment="1">
      <alignment horizontal="right"/>
    </xf>
    <xf numFmtId="3" fontId="43" fillId="0" borderId="0" xfId="33" applyNumberFormat="1" applyFont="1" applyAlignment="1">
      <alignment horizontal="right" vertical="center" wrapText="1"/>
    </xf>
    <xf numFmtId="1" fontId="44" fillId="3" borderId="0" xfId="0" applyNumberFormat="1" applyFont="1" applyFill="1" applyAlignment="1">
      <alignment horizontal="left" vertical="center"/>
    </xf>
    <xf numFmtId="0" fontId="45" fillId="0" borderId="0" xfId="0" applyFont="1"/>
    <xf numFmtId="0" fontId="46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171" fontId="14" fillId="0" borderId="0" xfId="33" applyNumberFormat="1" applyFont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5" fillId="18" borderId="0" xfId="0" applyFont="1" applyFill="1"/>
    <xf numFmtId="0" fontId="14" fillId="18" borderId="0" xfId="0" applyFont="1" applyFill="1"/>
    <xf numFmtId="0" fontId="46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3" fontId="43" fillId="0" borderId="0" xfId="33" applyNumberFormat="1" applyFont="1" applyBorder="1" applyAlignment="1">
      <alignment horizontal="right" vertical="center"/>
    </xf>
    <xf numFmtId="0" fontId="46" fillId="0" borderId="28" xfId="0" applyFont="1" applyBorder="1"/>
    <xf numFmtId="49" fontId="14" fillId="0" borderId="28" xfId="0" applyNumberFormat="1" applyFont="1" applyBorder="1" applyAlignment="1">
      <alignment vertical="top" wrapText="1"/>
    </xf>
    <xf numFmtId="0" fontId="49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9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9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5" fillId="20" borderId="11" xfId="0" applyNumberFormat="1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50" fillId="19" borderId="0" xfId="33" applyNumberFormat="1" applyFont="1" applyFill="1" applyAlignment="1">
      <alignment vertical="center"/>
    </xf>
    <xf numFmtId="1" fontId="50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0" fontId="51" fillId="19" borderId="28" xfId="33" applyNumberFormat="1" applyFont="1" applyFill="1" applyBorder="1" applyAlignment="1">
      <alignment horizontal="center" vertical="center"/>
    </xf>
    <xf numFmtId="176" fontId="50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69" fontId="13" fillId="19" borderId="8" xfId="0" applyNumberFormat="1" applyFont="1" applyFill="1" applyBorder="1" applyAlignment="1">
      <alignment vertical="center"/>
    </xf>
    <xf numFmtId="171" fontId="13" fillId="19" borderId="8" xfId="0" applyNumberFormat="1" applyFont="1" applyFill="1" applyBorder="1" applyAlignment="1">
      <alignment vertical="center"/>
    </xf>
    <xf numFmtId="0" fontId="50" fillId="21" borderId="0" xfId="33" applyNumberFormat="1" applyFont="1" applyFill="1" applyAlignment="1">
      <alignment horizontal="left" vertical="center"/>
    </xf>
    <xf numFmtId="176" fontId="52" fillId="21" borderId="0" xfId="33" applyNumberFormat="1" applyFont="1" applyFill="1" applyAlignment="1">
      <alignment horizontal="right" vertical="center"/>
    </xf>
    <xf numFmtId="1" fontId="50" fillId="21" borderId="0" xfId="0" applyNumberFormat="1" applyFont="1" applyFill="1" applyAlignment="1">
      <alignment vertical="center"/>
    </xf>
    <xf numFmtId="169" fontId="50" fillId="21" borderId="0" xfId="33" applyNumberFormat="1" applyFont="1" applyFill="1" applyAlignment="1">
      <alignment vertical="center"/>
    </xf>
    <xf numFmtId="172" fontId="50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74" fontId="13" fillId="21" borderId="0" xfId="0" applyNumberFormat="1" applyFont="1" applyFill="1" applyAlignment="1">
      <alignment vertical="center"/>
    </xf>
    <xf numFmtId="174" fontId="13" fillId="19" borderId="8" xfId="0" applyNumberFormat="1" applyFont="1" applyFill="1" applyBorder="1"/>
    <xf numFmtId="0" fontId="13" fillId="21" borderId="0" xfId="0" applyFont="1" applyFill="1" applyAlignment="1">
      <alignment horizontal="left" vertical="center" wrapText="1"/>
    </xf>
    <xf numFmtId="3" fontId="38" fillId="19" borderId="8" xfId="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80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80" fontId="48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0" fontId="14" fillId="0" borderId="28" xfId="93" applyNumberFormat="1" applyFont="1" applyBorder="1" applyAlignment="1">
      <alignment vertical="top"/>
    </xf>
    <xf numFmtId="180" fontId="48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0" fontId="14" fillId="0" borderId="0" xfId="93" applyNumberFormat="1" applyFont="1" applyAlignment="1">
      <alignment horizontal="right"/>
    </xf>
    <xf numFmtId="180" fontId="46" fillId="0" borderId="0" xfId="93" applyNumberFormat="1" applyFont="1"/>
    <xf numFmtId="180" fontId="14" fillId="0" borderId="0" xfId="93" applyNumberFormat="1" applyFont="1" applyAlignment="1">
      <alignment horizontal="right" vertical="center"/>
    </xf>
    <xf numFmtId="180" fontId="50" fillId="21" borderId="0" xfId="93" applyNumberFormat="1" applyFont="1" applyFill="1" applyAlignment="1">
      <alignment vertical="center"/>
    </xf>
    <xf numFmtId="180" fontId="13" fillId="21" borderId="0" xfId="93" applyNumberFormat="1" applyFont="1" applyFill="1" applyAlignment="1">
      <alignment horizontal="right" vertical="center"/>
    </xf>
    <xf numFmtId="180" fontId="14" fillId="0" borderId="28" xfId="93" applyNumberFormat="1" applyFont="1" applyBorder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180" fontId="14" fillId="0" borderId="0" xfId="93" applyNumberFormat="1" applyFont="1" applyBorder="1" applyAlignment="1">
      <alignment horizontal="right"/>
    </xf>
    <xf numFmtId="180" fontId="14" fillId="0" borderId="28" xfId="93" applyNumberFormat="1" applyFont="1" applyBorder="1" applyAlignment="1">
      <alignment horizontal="right"/>
    </xf>
    <xf numFmtId="180" fontId="14" fillId="0" borderId="0" xfId="93" applyNumberFormat="1" applyFont="1"/>
    <xf numFmtId="180" fontId="14" fillId="0" borderId="28" xfId="93" applyNumberFormat="1" applyFont="1" applyBorder="1"/>
    <xf numFmtId="9" fontId="13" fillId="19" borderId="8" xfId="93" applyFont="1" applyFill="1" applyBorder="1" applyAlignment="1">
      <alignment vertical="center"/>
    </xf>
    <xf numFmtId="3" fontId="47" fillId="0" borderId="0" xfId="0" applyNumberFormat="1" applyFont="1"/>
    <xf numFmtId="0" fontId="14" fillId="0" borderId="28" xfId="0" applyFont="1" applyBorder="1" applyAlignment="1">
      <alignment horizontal="left" vertical="center"/>
    </xf>
    <xf numFmtId="180" fontId="13" fillId="21" borderId="8" xfId="93" applyNumberFormat="1" applyFont="1" applyFill="1" applyBorder="1" applyAlignment="1">
      <alignment horizontal="right" vertical="center"/>
    </xf>
    <xf numFmtId="180" fontId="13" fillId="19" borderId="8" xfId="93" applyNumberFormat="1" applyFont="1" applyFill="1" applyBorder="1" applyAlignment="1">
      <alignment vertical="center"/>
    </xf>
    <xf numFmtId="0" fontId="42" fillId="18" borderId="0" xfId="0" applyFont="1" applyFill="1" applyAlignment="1">
      <alignment vertical="center"/>
    </xf>
    <xf numFmtId="0" fontId="10" fillId="18" borderId="0" xfId="0" applyFont="1" applyFill="1" applyAlignment="1">
      <alignment vertical="center"/>
    </xf>
    <xf numFmtId="0" fontId="12" fillId="18" borderId="1" xfId="0" applyFont="1" applyFill="1" applyBorder="1" applyAlignment="1">
      <alignment vertical="center"/>
    </xf>
    <xf numFmtId="0" fontId="12" fillId="18" borderId="28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vertical="center"/>
    </xf>
    <xf numFmtId="0" fontId="35" fillId="18" borderId="4" xfId="0" applyFont="1" applyFill="1" applyBorder="1" applyAlignment="1">
      <alignment vertical="center"/>
    </xf>
    <xf numFmtId="0" fontId="41" fillId="18" borderId="0" xfId="0" applyFont="1" applyFill="1" applyAlignment="1">
      <alignment vertical="center"/>
    </xf>
    <xf numFmtId="165" fontId="15" fillId="20" borderId="11" xfId="30" applyNumberFormat="1" applyFont="1" applyFill="1" applyBorder="1" applyAlignment="1">
      <alignment horizontal="center" vertical="center"/>
    </xf>
    <xf numFmtId="3" fontId="14" fillId="0" borderId="0" xfId="0" applyNumberFormat="1" applyFont="1" applyAlignment="1">
      <alignment horizontal="center" vertical="top"/>
    </xf>
    <xf numFmtId="0" fontId="13" fillId="21" borderId="29" xfId="0" applyFont="1" applyFill="1" applyBorder="1" applyAlignment="1">
      <alignment horizontal="center" vertical="center"/>
    </xf>
    <xf numFmtId="0" fontId="13" fillId="21" borderId="29" xfId="0" applyFont="1" applyFill="1" applyBorder="1" applyAlignment="1">
      <alignment horizontal="left" vertical="center"/>
    </xf>
    <xf numFmtId="49" fontId="13" fillId="21" borderId="29" xfId="0" applyNumberFormat="1" applyFont="1" applyFill="1" applyBorder="1" applyAlignment="1">
      <alignment horizontal="center" vertical="center"/>
    </xf>
    <xf numFmtId="174" fontId="13" fillId="21" borderId="29" xfId="0" applyNumberFormat="1" applyFont="1" applyFill="1" applyBorder="1" applyAlignment="1">
      <alignment vertical="center"/>
    </xf>
    <xf numFmtId="180" fontId="13" fillId="21" borderId="29" xfId="93" applyNumberFormat="1" applyFont="1" applyFill="1" applyBorder="1" applyAlignment="1">
      <alignment horizontal="right" vertical="center"/>
    </xf>
    <xf numFmtId="0" fontId="53" fillId="0" borderId="0" xfId="35" applyFont="1" applyAlignment="1">
      <alignment vertical="top"/>
    </xf>
    <xf numFmtId="37" fontId="55" fillId="3" borderId="0" xfId="95" applyFont="1" applyFill="1" applyAlignment="1">
      <alignment vertical="center"/>
    </xf>
    <xf numFmtId="0" fontId="55" fillId="0" borderId="0" xfId="0" applyFont="1" applyAlignment="1">
      <alignment vertical="center"/>
    </xf>
    <xf numFmtId="0" fontId="53" fillId="0" borderId="0" xfId="94" applyFont="1"/>
    <xf numFmtId="0" fontId="53" fillId="0" borderId="0" xfId="35" applyFont="1"/>
    <xf numFmtId="167" fontId="16" fillId="0" borderId="0" xfId="0" applyNumberFormat="1" applyFont="1"/>
    <xf numFmtId="167" fontId="17" fillId="0" borderId="0" xfId="36" applyFont="1"/>
    <xf numFmtId="174" fontId="56" fillId="22" borderId="28" xfId="0" applyNumberFormat="1" applyFont="1" applyFill="1" applyBorder="1" applyAlignment="1">
      <alignment vertical="center"/>
    </xf>
    <xf numFmtId="0" fontId="57" fillId="0" borderId="0" xfId="0" applyFont="1" applyAlignment="1">
      <alignment vertical="center"/>
    </xf>
    <xf numFmtId="1" fontId="50" fillId="20" borderId="6" xfId="0" applyNumberFormat="1" applyFont="1" applyFill="1" applyBorder="1" applyAlignment="1">
      <alignment horizontal="center" vertical="center"/>
    </xf>
    <xf numFmtId="1" fontId="50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50" fillId="21" borderId="0" xfId="33" applyNumberFormat="1" applyFont="1" applyFill="1" applyAlignment="1">
      <alignment horizontal="left" vertical="center"/>
    </xf>
    <xf numFmtId="0" fontId="50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50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50" fillId="20" borderId="11" xfId="30" applyNumberFormat="1" applyFont="1" applyFill="1" applyBorder="1" applyAlignment="1">
      <alignment horizontal="center" vertical="center"/>
    </xf>
    <xf numFmtId="0" fontId="50" fillId="20" borderId="11" xfId="30" applyFont="1" applyFill="1" applyBorder="1" applyAlignment="1">
      <alignment horizontal="center" vertical="center" wrapText="1"/>
    </xf>
    <xf numFmtId="9" fontId="50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3" fontId="38" fillId="19" borderId="8" xfId="0" applyNumberFormat="1" applyFont="1" applyFill="1" applyBorder="1" applyAlignment="1">
      <alignment horizontal="center" vertical="center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0" fontId="13" fillId="20" borderId="11" xfId="0" applyFont="1" applyFill="1" applyBorder="1" applyAlignment="1">
      <alignment horizontal="left" vertical="center"/>
    </xf>
    <xf numFmtId="0" fontId="13" fillId="20" borderId="11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center" vertical="center"/>
    </xf>
    <xf numFmtId="0" fontId="13" fillId="21" borderId="0" xfId="0" applyFont="1" applyFill="1" applyAlignment="1">
      <alignment horizontal="left" vertical="center" wrapText="1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</cellXfs>
  <cellStyles count="96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" xfId="94" xr:uid="{D514100B-5CCB-4A7A-B0DD-52E6E52514BA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40-57(1)" xfId="95" xr:uid="{63680927-FF5E-4E4A-A4D3-3DBB4CA788E3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8"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E2E3F6"/>
      <color rgb="FFBDFFDB"/>
      <color rgb="FFFFFFC1"/>
      <color rgb="FFB5B7D6"/>
      <color rgb="FFDEDFF5"/>
      <color rgb="FFE8E9F8"/>
      <color rgb="FFFFFFB7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opLeftCell="A7" zoomScale="115" zoomScaleNormal="115" workbookViewId="0">
      <selection activeCell="B26" sqref="B26"/>
    </sheetView>
  </sheetViews>
  <sheetFormatPr baseColWidth="10" defaultColWidth="10.7109375" defaultRowHeight="13.5" customHeight="1" x14ac:dyDescent="0.2"/>
  <cols>
    <col min="1" max="1" width="7.42578125" style="234" customWidth="1"/>
    <col min="2" max="2" width="107.7109375" style="234" customWidth="1"/>
    <col min="3" max="16384" width="10.7109375" style="234"/>
  </cols>
  <sheetData>
    <row r="1" spans="1:3" ht="13.5" customHeight="1" x14ac:dyDescent="0.2">
      <c r="A1" s="233" t="s">
        <v>43</v>
      </c>
    </row>
    <row r="10" spans="1:3" ht="15" customHeight="1" x14ac:dyDescent="0.2">
      <c r="A10" s="235" t="s">
        <v>1</v>
      </c>
      <c r="B10" s="236" t="s">
        <v>2</v>
      </c>
      <c r="C10" s="237"/>
    </row>
    <row r="11" spans="1:3" ht="18" customHeight="1" x14ac:dyDescent="0.2">
      <c r="A11" s="238" t="s">
        <v>36</v>
      </c>
      <c r="B11" s="133" t="s">
        <v>363</v>
      </c>
      <c r="C11" s="237"/>
    </row>
    <row r="12" spans="1:3" ht="18" customHeight="1" x14ac:dyDescent="0.2">
      <c r="A12" s="238" t="s">
        <v>37</v>
      </c>
      <c r="B12" s="133" t="s">
        <v>364</v>
      </c>
      <c r="C12" s="237"/>
    </row>
    <row r="13" spans="1:3" ht="18" customHeight="1" x14ac:dyDescent="0.2">
      <c r="A13" s="238" t="s">
        <v>38</v>
      </c>
      <c r="B13" s="133" t="s">
        <v>365</v>
      </c>
      <c r="C13" s="237"/>
    </row>
    <row r="14" spans="1:3" ht="18" customHeight="1" x14ac:dyDescent="0.2">
      <c r="A14" s="238" t="s">
        <v>39</v>
      </c>
      <c r="B14" s="133" t="s">
        <v>366</v>
      </c>
      <c r="C14" s="237"/>
    </row>
    <row r="15" spans="1:3" ht="18" customHeight="1" x14ac:dyDescent="0.2">
      <c r="A15" s="238" t="s">
        <v>40</v>
      </c>
      <c r="B15" s="133" t="s">
        <v>367</v>
      </c>
      <c r="C15" s="237"/>
    </row>
    <row r="16" spans="1:3" ht="18" customHeight="1" x14ac:dyDescent="0.2">
      <c r="A16" s="238" t="s">
        <v>41</v>
      </c>
      <c r="B16" s="133" t="s">
        <v>368</v>
      </c>
      <c r="C16" s="237"/>
    </row>
    <row r="17" spans="1:3" ht="18" customHeight="1" x14ac:dyDescent="0.2">
      <c r="A17" s="238" t="s">
        <v>46</v>
      </c>
      <c r="B17" s="133" t="s">
        <v>346</v>
      </c>
      <c r="C17" s="237"/>
    </row>
    <row r="18" spans="1:3" ht="18" customHeight="1" x14ac:dyDescent="0.2">
      <c r="A18" s="238" t="s">
        <v>47</v>
      </c>
      <c r="B18" s="133" t="s">
        <v>349</v>
      </c>
      <c r="C18" s="237"/>
    </row>
    <row r="19" spans="1:3" ht="18" customHeight="1" x14ac:dyDescent="0.2">
      <c r="A19" s="238" t="s">
        <v>48</v>
      </c>
      <c r="B19" s="133" t="s">
        <v>369</v>
      </c>
      <c r="C19" s="237"/>
    </row>
    <row r="20" spans="1:3" ht="18" customHeight="1" x14ac:dyDescent="0.2">
      <c r="A20" s="238" t="s">
        <v>49</v>
      </c>
      <c r="B20" s="133" t="s">
        <v>370</v>
      </c>
      <c r="C20" s="237"/>
    </row>
    <row r="21" spans="1:3" ht="18" customHeight="1" x14ac:dyDescent="0.2">
      <c r="A21" s="238" t="s">
        <v>15</v>
      </c>
      <c r="B21" s="133" t="s">
        <v>371</v>
      </c>
      <c r="C21" s="237"/>
    </row>
    <row r="22" spans="1:3" ht="18" customHeight="1" x14ac:dyDescent="0.2">
      <c r="A22" s="238" t="s">
        <v>16</v>
      </c>
      <c r="B22" s="133" t="s">
        <v>372</v>
      </c>
      <c r="C22" s="237"/>
    </row>
    <row r="23" spans="1:3" ht="18" customHeight="1" x14ac:dyDescent="0.2">
      <c r="A23" s="238" t="s">
        <v>314</v>
      </c>
      <c r="B23" s="133" t="s">
        <v>347</v>
      </c>
      <c r="C23" s="237"/>
    </row>
    <row r="24" spans="1:3" ht="18" customHeight="1" x14ac:dyDescent="0.2">
      <c r="A24" s="238" t="s">
        <v>315</v>
      </c>
      <c r="B24" s="133" t="s">
        <v>348</v>
      </c>
      <c r="C24" s="237"/>
    </row>
    <row r="25" spans="1:3" ht="18" customHeight="1" x14ac:dyDescent="0.2">
      <c r="A25" s="238" t="s">
        <v>316</v>
      </c>
      <c r="B25" s="133" t="s">
        <v>373</v>
      </c>
      <c r="C25" s="237"/>
    </row>
    <row r="26" spans="1:3" ht="18" customHeight="1" x14ac:dyDescent="0.2">
      <c r="A26" s="238" t="s">
        <v>317</v>
      </c>
      <c r="B26" s="133" t="s">
        <v>374</v>
      </c>
      <c r="C26" s="237"/>
    </row>
    <row r="27" spans="1:3" ht="13.5" customHeight="1" x14ac:dyDescent="0.2">
      <c r="B27" s="239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9"/>
  <sheetViews>
    <sheetView showGridLines="0" topLeftCell="A115" zoomScale="130" zoomScaleNormal="130" workbookViewId="0">
      <selection activeCell="A127" sqref="A127:A129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5703125" style="23" customWidth="1"/>
    <col min="4" max="10" width="7.140625" style="23" customWidth="1"/>
    <col min="11" max="16384" width="30.28515625" style="23"/>
  </cols>
  <sheetData>
    <row r="1" spans="1:10" ht="15" customHeight="1" x14ac:dyDescent="0.25">
      <c r="A1" s="86" t="s">
        <v>331</v>
      </c>
    </row>
    <row r="2" spans="1:10" x14ac:dyDescent="0.25">
      <c r="A2" s="65" t="s">
        <v>361</v>
      </c>
      <c r="B2" s="49"/>
      <c r="C2" s="49"/>
      <c r="D2" s="49"/>
      <c r="E2" s="49"/>
      <c r="F2" s="49"/>
      <c r="G2" s="49"/>
      <c r="H2" s="49"/>
      <c r="I2" s="48"/>
    </row>
    <row r="3" spans="1:10" ht="4.3499999999999996" customHeight="1" x14ac:dyDescent="0.25">
      <c r="A3" s="49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87" t="s">
        <v>58</v>
      </c>
      <c r="B4" s="289" t="s">
        <v>61</v>
      </c>
      <c r="C4" s="290"/>
      <c r="D4" s="284" t="s">
        <v>14</v>
      </c>
      <c r="E4" s="284"/>
      <c r="F4" s="284"/>
      <c r="G4" s="284" t="s">
        <v>57</v>
      </c>
      <c r="H4" s="284"/>
      <c r="I4" s="284"/>
      <c r="J4" s="284"/>
    </row>
    <row r="5" spans="1:10" s="27" customFormat="1" ht="22.35" customHeight="1" x14ac:dyDescent="0.2">
      <c r="A5" s="288"/>
      <c r="B5" s="291"/>
      <c r="C5" s="292"/>
      <c r="D5" s="172">
        <v>2023</v>
      </c>
      <c r="E5" s="173" t="s">
        <v>318</v>
      </c>
      <c r="F5" s="184" t="s">
        <v>324</v>
      </c>
      <c r="G5" s="172">
        <v>2023</v>
      </c>
      <c r="H5" s="173" t="s">
        <v>318</v>
      </c>
      <c r="I5" s="184" t="s">
        <v>324</v>
      </c>
      <c r="J5" s="184" t="s">
        <v>328</v>
      </c>
    </row>
    <row r="6" spans="1:10" s="27" customFormat="1" ht="6" customHeight="1" x14ac:dyDescent="0.2">
      <c r="A6" s="68" t="s">
        <v>0</v>
      </c>
      <c r="B6" s="68"/>
      <c r="C6" s="68"/>
      <c r="D6" s="69"/>
      <c r="E6" s="69"/>
      <c r="F6" s="70"/>
      <c r="G6" s="69"/>
      <c r="H6" s="69"/>
      <c r="I6" s="70"/>
      <c r="J6" s="70"/>
    </row>
    <row r="7" spans="1:10" s="3" customFormat="1" ht="17.100000000000001" customHeight="1" x14ac:dyDescent="0.25">
      <c r="A7" s="242" t="s">
        <v>69</v>
      </c>
      <c r="B7" s="243" t="s">
        <v>305</v>
      </c>
      <c r="C7" s="244"/>
      <c r="D7" s="245">
        <v>175801.283291</v>
      </c>
      <c r="E7" s="245">
        <v>288619.00868599996</v>
      </c>
      <c r="F7" s="246">
        <v>0.64173436782173687</v>
      </c>
      <c r="G7" s="245">
        <v>1441716.3420399993</v>
      </c>
      <c r="H7" s="245">
        <v>2107833.5639200001</v>
      </c>
      <c r="I7" s="246">
        <v>0.46203070774481092</v>
      </c>
      <c r="J7" s="246">
        <v>0.99999999999999978</v>
      </c>
    </row>
    <row r="8" spans="1:10" ht="11.1" customHeight="1" x14ac:dyDescent="0.25">
      <c r="A8" s="159"/>
      <c r="B8" s="64"/>
      <c r="C8" s="16" t="s">
        <v>71</v>
      </c>
      <c r="D8" s="76">
        <v>95620.243149000002</v>
      </c>
      <c r="E8" s="76">
        <v>158580.75799899996</v>
      </c>
      <c r="F8" s="218">
        <v>0.65844336697504424</v>
      </c>
      <c r="G8" s="76">
        <v>826202.30298999895</v>
      </c>
      <c r="H8" s="76">
        <v>1158571.7702600004</v>
      </c>
      <c r="I8" s="218">
        <v>0.40228581555288234</v>
      </c>
      <c r="J8" s="218">
        <v>0.54965049902012675</v>
      </c>
    </row>
    <row r="9" spans="1:10" ht="11.1" customHeight="1" x14ac:dyDescent="0.25">
      <c r="A9" s="159"/>
      <c r="B9" s="64"/>
      <c r="C9" s="16" t="s">
        <v>232</v>
      </c>
      <c r="D9" s="76">
        <v>37869.978968000025</v>
      </c>
      <c r="E9" s="76">
        <v>64152.83261200002</v>
      </c>
      <c r="F9" s="218">
        <v>0.69402873622425032</v>
      </c>
      <c r="G9" s="76">
        <v>297589.81986000016</v>
      </c>
      <c r="H9" s="76">
        <v>454219.16504999972</v>
      </c>
      <c r="I9" s="218">
        <v>0.52632628785381552</v>
      </c>
      <c r="J9" s="218">
        <v>0.21549100119901068</v>
      </c>
    </row>
    <row r="10" spans="1:10" ht="11.1" customHeight="1" x14ac:dyDescent="0.25">
      <c r="A10" s="159"/>
      <c r="B10" s="64"/>
      <c r="C10" s="16" t="s">
        <v>76</v>
      </c>
      <c r="D10" s="76">
        <v>8632.6378199999999</v>
      </c>
      <c r="E10" s="76">
        <v>23959.820339999995</v>
      </c>
      <c r="F10" s="218">
        <v>1.7754923627735368</v>
      </c>
      <c r="G10" s="76">
        <v>73854.503250000023</v>
      </c>
      <c r="H10" s="76">
        <v>189510.25592</v>
      </c>
      <c r="I10" s="218">
        <v>1.5659945918057465</v>
      </c>
      <c r="J10" s="218">
        <v>8.9907599520126336E-2</v>
      </c>
    </row>
    <row r="11" spans="1:10" ht="11.1" customHeight="1" x14ac:dyDescent="0.25">
      <c r="A11" s="159"/>
      <c r="B11" s="64"/>
      <c r="C11" s="16" t="s">
        <v>73</v>
      </c>
      <c r="D11" s="76">
        <v>10598.954139999996</v>
      </c>
      <c r="E11" s="76">
        <v>14459.867629999997</v>
      </c>
      <c r="F11" s="218">
        <v>0.36427306307790119</v>
      </c>
      <c r="G11" s="76">
        <v>67211.023220000017</v>
      </c>
      <c r="H11" s="76">
        <v>98959.722410000002</v>
      </c>
      <c r="I11" s="218">
        <v>0.47237339455579819</v>
      </c>
      <c r="J11" s="218">
        <v>4.6948546651834171E-2</v>
      </c>
    </row>
    <row r="12" spans="1:10" ht="11.1" customHeight="1" x14ac:dyDescent="0.25">
      <c r="A12" s="159"/>
      <c r="B12" s="64"/>
      <c r="C12" s="16" t="s">
        <v>79</v>
      </c>
      <c r="D12" s="76">
        <v>14784.901824</v>
      </c>
      <c r="E12" s="76">
        <v>12729.51196</v>
      </c>
      <c r="F12" s="218">
        <v>-0.13901951385727385</v>
      </c>
      <c r="G12" s="76">
        <v>114647.56030000003</v>
      </c>
      <c r="H12" s="76">
        <v>94352.853819999989</v>
      </c>
      <c r="I12" s="218">
        <v>-0.17701821501386128</v>
      </c>
      <c r="J12" s="218">
        <v>4.4762952557093366E-2</v>
      </c>
    </row>
    <row r="13" spans="1:10" ht="11.1" customHeight="1" x14ac:dyDescent="0.25">
      <c r="A13" s="159"/>
      <c r="B13" s="64"/>
      <c r="C13" s="16" t="s">
        <v>72</v>
      </c>
      <c r="D13" s="76">
        <v>1195.9879900000008</v>
      </c>
      <c r="E13" s="76">
        <v>2834.1610499999992</v>
      </c>
      <c r="F13" s="218">
        <v>1.3697236708873617</v>
      </c>
      <c r="G13" s="76">
        <v>8625.3739900000055</v>
      </c>
      <c r="H13" s="76">
        <v>20055.909060000002</v>
      </c>
      <c r="I13" s="218">
        <v>1.3252219652448938</v>
      </c>
      <c r="J13" s="218">
        <v>9.5149396059058082E-3</v>
      </c>
    </row>
    <row r="14" spans="1:10" ht="11.1" customHeight="1" x14ac:dyDescent="0.25">
      <c r="A14" s="159"/>
      <c r="B14" s="64"/>
      <c r="C14" s="16" t="s">
        <v>235</v>
      </c>
      <c r="D14" s="76">
        <v>1148.4923999999999</v>
      </c>
      <c r="E14" s="76">
        <v>2335.9129000000007</v>
      </c>
      <c r="F14" s="218">
        <v>1.0338949565534792</v>
      </c>
      <c r="G14" s="76">
        <v>9389.4818099999993</v>
      </c>
      <c r="H14" s="76">
        <v>17079.120440000006</v>
      </c>
      <c r="I14" s="218">
        <v>0.81896304669448061</v>
      </c>
      <c r="J14" s="218">
        <v>8.1026892883503867E-3</v>
      </c>
    </row>
    <row r="15" spans="1:10" ht="11.1" customHeight="1" x14ac:dyDescent="0.25">
      <c r="A15" s="159"/>
      <c r="B15" s="64"/>
      <c r="C15" s="16" t="s">
        <v>86</v>
      </c>
      <c r="D15" s="76">
        <v>1518.2081560000004</v>
      </c>
      <c r="E15" s="76">
        <v>1709.8021920000001</v>
      </c>
      <c r="F15" s="218">
        <v>0.12619747512408952</v>
      </c>
      <c r="G15" s="76">
        <v>13929.410410000004</v>
      </c>
      <c r="H15" s="76">
        <v>14665.710730000003</v>
      </c>
      <c r="I15" s="218">
        <v>5.2859403113817649E-2</v>
      </c>
      <c r="J15" s="218">
        <v>6.9577176210847257E-3</v>
      </c>
    </row>
    <row r="16" spans="1:10" ht="11.1" customHeight="1" x14ac:dyDescent="0.25">
      <c r="A16" s="159"/>
      <c r="B16" s="64"/>
      <c r="C16" s="16" t="s">
        <v>131</v>
      </c>
      <c r="D16" s="76">
        <v>680.79055000000017</v>
      </c>
      <c r="E16" s="76">
        <v>949.71725000000038</v>
      </c>
      <c r="F16" s="218">
        <v>0.39502119998581087</v>
      </c>
      <c r="G16" s="76">
        <v>4930.2594300000001</v>
      </c>
      <c r="H16" s="76">
        <v>7985.1157099999982</v>
      </c>
      <c r="I16" s="218">
        <v>0.61961369850267656</v>
      </c>
      <c r="J16" s="218">
        <v>3.788304658717856E-3</v>
      </c>
    </row>
    <row r="17" spans="1:10" ht="11.1" customHeight="1" x14ac:dyDescent="0.25">
      <c r="A17" s="159"/>
      <c r="B17" s="64"/>
      <c r="C17" s="16" t="s">
        <v>85</v>
      </c>
      <c r="D17" s="76">
        <v>651.34166000000005</v>
      </c>
      <c r="E17" s="76">
        <v>975.19268100000022</v>
      </c>
      <c r="F17" s="218">
        <v>0.49720606079457608</v>
      </c>
      <c r="G17" s="76">
        <v>3931.81286</v>
      </c>
      <c r="H17" s="76">
        <v>6498.5440300000018</v>
      </c>
      <c r="I17" s="218">
        <v>0.65281112336562264</v>
      </c>
      <c r="J17" s="218">
        <v>3.0830441934487788E-3</v>
      </c>
    </row>
    <row r="18" spans="1:10" ht="11.1" customHeight="1" x14ac:dyDescent="0.25">
      <c r="A18" s="29"/>
      <c r="B18" s="64"/>
      <c r="C18" s="16" t="s">
        <v>18</v>
      </c>
      <c r="D18" s="76">
        <v>3099.746633999981</v>
      </c>
      <c r="E18" s="76">
        <v>5931.4320720000542</v>
      </c>
      <c r="F18" s="218">
        <v>0.91352157848656312</v>
      </c>
      <c r="G18" s="76">
        <v>21404.793920000084</v>
      </c>
      <c r="H18" s="76">
        <v>45935.396490000188</v>
      </c>
      <c r="I18" s="218">
        <v>1.1460331111657815</v>
      </c>
      <c r="J18" s="218">
        <v>2.1792705684301174E-2</v>
      </c>
    </row>
    <row r="19" spans="1:10" s="3" customFormat="1" ht="17.100000000000001" customHeight="1" x14ac:dyDescent="0.25">
      <c r="A19" s="195" t="s">
        <v>64</v>
      </c>
      <c r="B19" s="196" t="s">
        <v>240</v>
      </c>
      <c r="C19" s="197"/>
      <c r="D19" s="198">
        <v>596779.09363299923</v>
      </c>
      <c r="E19" s="198">
        <v>567792.07319699903</v>
      </c>
      <c r="F19" s="220">
        <v>-4.8572446228865918E-2</v>
      </c>
      <c r="G19" s="198">
        <v>958077.0988299998</v>
      </c>
      <c r="H19" s="198">
        <v>1242162.4833899997</v>
      </c>
      <c r="I19" s="220">
        <v>0.29651620407890333</v>
      </c>
      <c r="J19" s="220">
        <v>0.99999999999999989</v>
      </c>
    </row>
    <row r="20" spans="1:10" ht="11.1" customHeight="1" x14ac:dyDescent="0.25">
      <c r="A20" s="159"/>
      <c r="B20" s="64"/>
      <c r="C20" s="16" t="s">
        <v>232</v>
      </c>
      <c r="D20" s="76">
        <v>189607.63266799922</v>
      </c>
      <c r="E20" s="76">
        <v>183812.08057899945</v>
      </c>
      <c r="F20" s="218">
        <v>-3.0566027366354609E-2</v>
      </c>
      <c r="G20" s="76">
        <v>295284.23911999998</v>
      </c>
      <c r="H20" s="76">
        <v>407242.67549999984</v>
      </c>
      <c r="I20" s="218">
        <v>0.37915479916454764</v>
      </c>
      <c r="J20" s="218">
        <v>0.32784976276902938</v>
      </c>
    </row>
    <row r="21" spans="1:10" ht="11.1" customHeight="1" x14ac:dyDescent="0.25">
      <c r="A21" s="159"/>
      <c r="B21" s="64"/>
      <c r="C21" s="16" t="s">
        <v>72</v>
      </c>
      <c r="D21" s="76">
        <v>117426.19213999988</v>
      </c>
      <c r="E21" s="76">
        <v>123678.46479999973</v>
      </c>
      <c r="F21" s="218">
        <v>5.3244276647799849E-2</v>
      </c>
      <c r="G21" s="76">
        <v>190090.01064999972</v>
      </c>
      <c r="H21" s="76">
        <v>282135.77210000023</v>
      </c>
      <c r="I21" s="218">
        <v>0.48422198060411681</v>
      </c>
      <c r="J21" s="218">
        <v>0.22713274299672961</v>
      </c>
    </row>
    <row r="22" spans="1:10" ht="11.1" customHeight="1" x14ac:dyDescent="0.25">
      <c r="A22" s="159"/>
      <c r="B22" s="64"/>
      <c r="C22" s="16" t="s">
        <v>71</v>
      </c>
      <c r="D22" s="76">
        <v>75459.930985000028</v>
      </c>
      <c r="E22" s="76">
        <v>67082.14617800001</v>
      </c>
      <c r="F22" s="218">
        <v>-0.11102295877616641</v>
      </c>
      <c r="G22" s="76">
        <v>133841.83866000001</v>
      </c>
      <c r="H22" s="76">
        <v>163397.14121000003</v>
      </c>
      <c r="I22" s="218">
        <v>0.22082259811955884</v>
      </c>
      <c r="J22" s="218">
        <v>0.13154248610380748</v>
      </c>
    </row>
    <row r="23" spans="1:10" ht="11.1" customHeight="1" x14ac:dyDescent="0.25">
      <c r="A23" s="159"/>
      <c r="B23" s="64"/>
      <c r="C23" s="16" t="s">
        <v>82</v>
      </c>
      <c r="D23" s="76">
        <v>71445.317042999959</v>
      </c>
      <c r="E23" s="76">
        <v>67203.388019999853</v>
      </c>
      <c r="F23" s="218">
        <v>-5.9373086978493861E-2</v>
      </c>
      <c r="G23" s="76">
        <v>97745.261399999887</v>
      </c>
      <c r="H23" s="76">
        <v>117390.31756000007</v>
      </c>
      <c r="I23" s="218">
        <v>0.2009821844928863</v>
      </c>
      <c r="J23" s="218">
        <v>9.4504800402302302E-2</v>
      </c>
    </row>
    <row r="24" spans="1:10" ht="11.1" customHeight="1" x14ac:dyDescent="0.25">
      <c r="A24" s="159"/>
      <c r="B24" s="64"/>
      <c r="C24" s="16" t="s">
        <v>73</v>
      </c>
      <c r="D24" s="76">
        <v>45137.222000000009</v>
      </c>
      <c r="E24" s="76">
        <v>41631.282000000014</v>
      </c>
      <c r="F24" s="218">
        <v>-7.7672923690341289E-2</v>
      </c>
      <c r="G24" s="76">
        <v>75609.341620000094</v>
      </c>
      <c r="H24" s="76">
        <v>94031.525149999958</v>
      </c>
      <c r="I24" s="218">
        <v>0.2436495694220786</v>
      </c>
      <c r="J24" s="218">
        <v>7.5699859243355552E-2</v>
      </c>
    </row>
    <row r="25" spans="1:10" ht="11.1" customHeight="1" x14ac:dyDescent="0.25">
      <c r="A25" s="159"/>
      <c r="B25" s="64"/>
      <c r="C25" s="16" t="s">
        <v>79</v>
      </c>
      <c r="D25" s="76">
        <v>38091.472200000047</v>
      </c>
      <c r="E25" s="76">
        <v>26083.765010000003</v>
      </c>
      <c r="F25" s="218">
        <v>-0.31523347606396868</v>
      </c>
      <c r="G25" s="76">
        <v>62588.110190000021</v>
      </c>
      <c r="H25" s="76">
        <v>52416.144949999987</v>
      </c>
      <c r="I25" s="218">
        <v>-0.16252232587181159</v>
      </c>
      <c r="J25" s="218">
        <v>4.2197494813199066E-2</v>
      </c>
    </row>
    <row r="26" spans="1:10" ht="11.1" customHeight="1" x14ac:dyDescent="0.25">
      <c r="A26" s="159"/>
      <c r="B26" s="64"/>
      <c r="C26" s="16" t="s">
        <v>179</v>
      </c>
      <c r="D26" s="76">
        <v>14865.705260000004</v>
      </c>
      <c r="E26" s="76">
        <v>10838.534390000004</v>
      </c>
      <c r="F26" s="218">
        <v>-0.27090345190928389</v>
      </c>
      <c r="G26" s="76">
        <v>28430.467459999985</v>
      </c>
      <c r="H26" s="76">
        <v>26720.459610000005</v>
      </c>
      <c r="I26" s="218">
        <v>-6.0147018419794196E-2</v>
      </c>
      <c r="J26" s="218">
        <v>2.1511243470400825E-2</v>
      </c>
    </row>
    <row r="27" spans="1:10" ht="11.1" customHeight="1" x14ac:dyDescent="0.25">
      <c r="A27" s="159"/>
      <c r="B27" s="64"/>
      <c r="C27" s="16" t="s">
        <v>76</v>
      </c>
      <c r="D27" s="76">
        <v>11592.780800000008</v>
      </c>
      <c r="E27" s="76">
        <v>10878.748399999997</v>
      </c>
      <c r="F27" s="218">
        <v>-6.15928492325164E-2</v>
      </c>
      <c r="G27" s="76">
        <v>17293.943179999991</v>
      </c>
      <c r="H27" s="76">
        <v>22540.324249999998</v>
      </c>
      <c r="I27" s="218">
        <v>0.30336523113290403</v>
      </c>
      <c r="J27" s="218">
        <v>1.8146035282344822E-2</v>
      </c>
    </row>
    <row r="28" spans="1:10" ht="11.1" customHeight="1" x14ac:dyDescent="0.25">
      <c r="A28" s="159"/>
      <c r="B28" s="64"/>
      <c r="C28" s="16" t="s">
        <v>121</v>
      </c>
      <c r="D28" s="76">
        <v>8107.683999999992</v>
      </c>
      <c r="E28" s="76">
        <v>11987.650800000003</v>
      </c>
      <c r="F28" s="218">
        <v>0.47855427024536423</v>
      </c>
      <c r="G28" s="76">
        <v>16102.840009999994</v>
      </c>
      <c r="H28" s="76">
        <v>21836.033039999998</v>
      </c>
      <c r="I28" s="218">
        <v>0.35603614185073229</v>
      </c>
      <c r="J28" s="218">
        <v>1.7579047292111925E-2</v>
      </c>
    </row>
    <row r="29" spans="1:10" ht="11.1" customHeight="1" x14ac:dyDescent="0.25">
      <c r="A29" s="159"/>
      <c r="B29" s="64"/>
      <c r="C29" s="16" t="s">
        <v>123</v>
      </c>
      <c r="D29" s="76">
        <v>5835.6879999999974</v>
      </c>
      <c r="E29" s="76">
        <v>7424.5319999999965</v>
      </c>
      <c r="F29" s="218">
        <v>0.27226335609443142</v>
      </c>
      <c r="G29" s="76">
        <v>9577.558790000001</v>
      </c>
      <c r="H29" s="76">
        <v>18817.653620000005</v>
      </c>
      <c r="I29" s="218">
        <v>0.96476513823623344</v>
      </c>
      <c r="J29" s="218">
        <v>1.5149108004489504E-2</v>
      </c>
    </row>
    <row r="30" spans="1:10" ht="11.1" customHeight="1" x14ac:dyDescent="0.25">
      <c r="A30" s="29"/>
      <c r="B30" s="64"/>
      <c r="C30" s="16" t="s">
        <v>18</v>
      </c>
      <c r="D30" s="76">
        <v>19209.468537000124</v>
      </c>
      <c r="E30" s="76">
        <v>17171.481019999948</v>
      </c>
      <c r="F30" s="218">
        <v>-0.106092863166658</v>
      </c>
      <c r="G30" s="76">
        <v>31513.487750000088</v>
      </c>
      <c r="H30" s="76">
        <v>35634.43639999954</v>
      </c>
      <c r="I30" s="218">
        <v>0.13076777418898811</v>
      </c>
      <c r="J30" s="218">
        <v>2.8687419622229451E-2</v>
      </c>
    </row>
    <row r="31" spans="1:10" s="3" customFormat="1" ht="17.100000000000001" customHeight="1" x14ac:dyDescent="0.25">
      <c r="A31" s="195" t="s">
        <v>10</v>
      </c>
      <c r="B31" s="196" t="s">
        <v>202</v>
      </c>
      <c r="C31" s="197"/>
      <c r="D31" s="198">
        <v>501403.56767999963</v>
      </c>
      <c r="E31" s="198">
        <v>367834.44671799999</v>
      </c>
      <c r="F31" s="220">
        <v>-0.26639044787819433</v>
      </c>
      <c r="G31" s="198">
        <v>1305929.8507100006</v>
      </c>
      <c r="H31" s="198">
        <v>1113327.0843400001</v>
      </c>
      <c r="I31" s="220">
        <v>-0.14748324059312024</v>
      </c>
      <c r="J31" s="220">
        <v>1</v>
      </c>
    </row>
    <row r="32" spans="1:10" ht="11.1" customHeight="1" x14ac:dyDescent="0.25">
      <c r="A32" s="159"/>
      <c r="B32" s="64"/>
      <c r="C32" s="16" t="s">
        <v>71</v>
      </c>
      <c r="D32" s="76">
        <v>227175.76281999971</v>
      </c>
      <c r="E32" s="76">
        <v>147668.11249999987</v>
      </c>
      <c r="F32" s="218">
        <v>-0.34998297940347134</v>
      </c>
      <c r="G32" s="76">
        <v>592514.68916000065</v>
      </c>
      <c r="H32" s="76">
        <v>470740.79110999999</v>
      </c>
      <c r="I32" s="218">
        <v>-0.20552047110028226</v>
      </c>
      <c r="J32" s="218">
        <v>0.42282344311156628</v>
      </c>
    </row>
    <row r="33" spans="1:10" ht="11.1" customHeight="1" x14ac:dyDescent="0.25">
      <c r="A33" s="159"/>
      <c r="B33" s="64"/>
      <c r="C33" s="16" t="s">
        <v>232</v>
      </c>
      <c r="D33" s="76">
        <v>70452.367300000042</v>
      </c>
      <c r="E33" s="76">
        <v>69710.870400000014</v>
      </c>
      <c r="F33" s="218">
        <v>-1.0524797510956363E-2</v>
      </c>
      <c r="G33" s="76">
        <v>160418.57142000005</v>
      </c>
      <c r="H33" s="76">
        <v>188623.38027999995</v>
      </c>
      <c r="I33" s="218">
        <v>0.17582009745090832</v>
      </c>
      <c r="J33" s="218">
        <v>0.1694231488061024</v>
      </c>
    </row>
    <row r="34" spans="1:10" ht="11.1" customHeight="1" x14ac:dyDescent="0.25">
      <c r="A34" s="159"/>
      <c r="B34" s="64"/>
      <c r="C34" s="16" t="s">
        <v>178</v>
      </c>
      <c r="D34" s="76">
        <v>44306.200600000055</v>
      </c>
      <c r="E34" s="76">
        <v>29087.324167999996</v>
      </c>
      <c r="F34" s="218">
        <v>-0.34349315052755935</v>
      </c>
      <c r="G34" s="76">
        <v>108034.69770999989</v>
      </c>
      <c r="H34" s="76">
        <v>95151.590920000002</v>
      </c>
      <c r="I34" s="218">
        <v>-0.11924971387046701</v>
      </c>
      <c r="J34" s="218">
        <v>8.5465980535637059E-2</v>
      </c>
    </row>
    <row r="35" spans="1:10" ht="11.1" customHeight="1" x14ac:dyDescent="0.25">
      <c r="A35" s="159"/>
      <c r="B35" s="64"/>
      <c r="C35" s="16" t="s">
        <v>73</v>
      </c>
      <c r="D35" s="76">
        <v>17675.577699999998</v>
      </c>
      <c r="E35" s="76">
        <v>20103.426179999991</v>
      </c>
      <c r="F35" s="218">
        <v>0.13735610350093364</v>
      </c>
      <c r="G35" s="76">
        <v>50407.314160000002</v>
      </c>
      <c r="H35" s="76">
        <v>59806.776960000032</v>
      </c>
      <c r="I35" s="218">
        <v>0.18647021680553721</v>
      </c>
      <c r="J35" s="218">
        <v>5.3718963457584923E-2</v>
      </c>
    </row>
    <row r="36" spans="1:10" ht="11.1" customHeight="1" x14ac:dyDescent="0.25">
      <c r="A36" s="159"/>
      <c r="B36" s="64"/>
      <c r="C36" s="16" t="s">
        <v>86</v>
      </c>
      <c r="D36" s="76">
        <v>15482.866599999992</v>
      </c>
      <c r="E36" s="76">
        <v>12438.889000000001</v>
      </c>
      <c r="F36" s="218">
        <v>-0.19660297273374383</v>
      </c>
      <c r="G36" s="76">
        <v>46088.87732</v>
      </c>
      <c r="H36" s="76">
        <v>40561.230589999999</v>
      </c>
      <c r="I36" s="218">
        <v>-0.11993450592473665</v>
      </c>
      <c r="J36" s="218">
        <v>3.6432447535438707E-2</v>
      </c>
    </row>
    <row r="37" spans="1:10" ht="11.1" customHeight="1" x14ac:dyDescent="0.25">
      <c r="A37" s="159"/>
      <c r="B37" s="64"/>
      <c r="C37" s="16" t="s">
        <v>72</v>
      </c>
      <c r="D37" s="76">
        <v>14448.792899999997</v>
      </c>
      <c r="E37" s="76">
        <v>12552.015650000001</v>
      </c>
      <c r="F37" s="218">
        <v>-0.1312758278928613</v>
      </c>
      <c r="G37" s="76">
        <v>35221.728809999993</v>
      </c>
      <c r="H37" s="76">
        <v>35279.418730000012</v>
      </c>
      <c r="I37" s="218">
        <v>1.637907108740233E-3</v>
      </c>
      <c r="J37" s="218">
        <v>3.1688278517821446E-2</v>
      </c>
    </row>
    <row r="38" spans="1:10" ht="11.1" customHeight="1" x14ac:dyDescent="0.25">
      <c r="A38" s="159"/>
      <c r="B38" s="64"/>
      <c r="C38" s="16" t="s">
        <v>76</v>
      </c>
      <c r="D38" s="76">
        <v>25155.940899999991</v>
      </c>
      <c r="E38" s="76">
        <v>10910.0332</v>
      </c>
      <c r="F38" s="218">
        <v>-0.5663039103419103</v>
      </c>
      <c r="G38" s="76">
        <v>76388.041109999962</v>
      </c>
      <c r="H38" s="76">
        <v>31022.308940000003</v>
      </c>
      <c r="I38" s="218">
        <v>-0.59388526673530739</v>
      </c>
      <c r="J38" s="218">
        <v>2.7864505747105375E-2</v>
      </c>
    </row>
    <row r="39" spans="1:10" ht="11.1" customHeight="1" x14ac:dyDescent="0.25">
      <c r="A39" s="159"/>
      <c r="B39" s="64"/>
      <c r="C39" s="16" t="s">
        <v>120</v>
      </c>
      <c r="D39" s="76">
        <v>8062.0216699999928</v>
      </c>
      <c r="E39" s="76">
        <v>8091.4719999999907</v>
      </c>
      <c r="F39" s="218">
        <v>3.6529708310741871E-3</v>
      </c>
      <c r="G39" s="76">
        <v>19549.621879999999</v>
      </c>
      <c r="H39" s="76">
        <v>22105.118990000006</v>
      </c>
      <c r="I39" s="218">
        <v>0.1307184929553229</v>
      </c>
      <c r="J39" s="218">
        <v>1.9855008739955618E-2</v>
      </c>
    </row>
    <row r="40" spans="1:10" ht="11.1" customHeight="1" x14ac:dyDescent="0.25">
      <c r="A40" s="159"/>
      <c r="B40" s="64"/>
      <c r="C40" s="16" t="s">
        <v>235</v>
      </c>
      <c r="D40" s="76">
        <v>6635.1712999999982</v>
      </c>
      <c r="E40" s="76">
        <v>6018.7520999999988</v>
      </c>
      <c r="F40" s="218">
        <v>-9.2901776326407615E-2</v>
      </c>
      <c r="G40" s="76">
        <v>22899.732269999986</v>
      </c>
      <c r="H40" s="76">
        <v>21681.987560000005</v>
      </c>
      <c r="I40" s="218">
        <v>-5.3177246600183969E-2</v>
      </c>
      <c r="J40" s="218">
        <v>1.9474948436068517E-2</v>
      </c>
    </row>
    <row r="41" spans="1:10" ht="11.1" customHeight="1" x14ac:dyDescent="0.25">
      <c r="A41" s="159"/>
      <c r="B41" s="64"/>
      <c r="C41" s="16" t="s">
        <v>78</v>
      </c>
      <c r="D41" s="76">
        <v>6879.8674999999994</v>
      </c>
      <c r="E41" s="76">
        <v>4692.6163000000006</v>
      </c>
      <c r="F41" s="218">
        <v>-0.31792054134763481</v>
      </c>
      <c r="G41" s="76">
        <v>22948.420739999998</v>
      </c>
      <c r="H41" s="76">
        <v>18457.376110000001</v>
      </c>
      <c r="I41" s="218">
        <v>-0.19570168600630233</v>
      </c>
      <c r="J41" s="218">
        <v>1.6578574589283308E-2</v>
      </c>
    </row>
    <row r="42" spans="1:10" ht="11.1" customHeight="1" x14ac:dyDescent="0.25">
      <c r="A42" s="27"/>
      <c r="B42" s="64"/>
      <c r="C42" s="16" t="s">
        <v>18</v>
      </c>
      <c r="D42" s="76">
        <v>65128.998389999848</v>
      </c>
      <c r="E42" s="76">
        <v>46560.935220000101</v>
      </c>
      <c r="F42" s="218">
        <v>-0.28509671005244197</v>
      </c>
      <c r="G42" s="76">
        <v>171458.15613000025</v>
      </c>
      <c r="H42" s="76">
        <v>129897.10415000003</v>
      </c>
      <c r="I42" s="218">
        <v>-0.24239763752322441</v>
      </c>
      <c r="J42" s="218">
        <v>0.11667470052343631</v>
      </c>
    </row>
    <row r="43" spans="1:10" s="3" customFormat="1" ht="17.100000000000001" customHeight="1" x14ac:dyDescent="0.25">
      <c r="A43" s="195" t="s">
        <v>9</v>
      </c>
      <c r="B43" s="196" t="s">
        <v>292</v>
      </c>
      <c r="C43" s="197"/>
      <c r="D43" s="198">
        <v>172320.14381699986</v>
      </c>
      <c r="E43" s="198">
        <v>229892.49097599988</v>
      </c>
      <c r="F43" s="220">
        <v>0.33410108582627784</v>
      </c>
      <c r="G43" s="198">
        <v>697671.72991999984</v>
      </c>
      <c r="H43" s="198">
        <v>1023513.324059999</v>
      </c>
      <c r="I43" s="220">
        <v>0.46704141814283129</v>
      </c>
      <c r="J43" s="220">
        <v>1.0000000000000002</v>
      </c>
    </row>
    <row r="44" spans="1:10" ht="11.1" customHeight="1" x14ac:dyDescent="0.25">
      <c r="A44" s="159"/>
      <c r="B44" s="64"/>
      <c r="C44" s="16" t="s">
        <v>71</v>
      </c>
      <c r="D44" s="76">
        <v>48306.702631999775</v>
      </c>
      <c r="E44" s="76">
        <v>60957.419565999764</v>
      </c>
      <c r="F44" s="218">
        <v>0.2618832634960222</v>
      </c>
      <c r="G44" s="76">
        <v>201670.69987999997</v>
      </c>
      <c r="H44" s="76">
        <v>287757.34736999945</v>
      </c>
      <c r="I44" s="218">
        <v>0.42686740087292585</v>
      </c>
      <c r="J44" s="218">
        <v>0.28114665496345892</v>
      </c>
    </row>
    <row r="45" spans="1:10" ht="11.1" customHeight="1" x14ac:dyDescent="0.25">
      <c r="A45" s="159"/>
      <c r="B45" s="64"/>
      <c r="C45" s="16" t="s">
        <v>75</v>
      </c>
      <c r="D45" s="76">
        <v>31832.07638800002</v>
      </c>
      <c r="E45" s="76">
        <v>42614.796512000001</v>
      </c>
      <c r="F45" s="218">
        <v>0.33873756749543449</v>
      </c>
      <c r="G45" s="76">
        <v>128642.38899999995</v>
      </c>
      <c r="H45" s="76">
        <v>206899.41404999996</v>
      </c>
      <c r="I45" s="218">
        <v>0.60833000427254214</v>
      </c>
      <c r="J45" s="218">
        <v>0.20214628299051962</v>
      </c>
    </row>
    <row r="46" spans="1:10" ht="11.1" customHeight="1" x14ac:dyDescent="0.25">
      <c r="A46" s="159"/>
      <c r="B46" s="64"/>
      <c r="C46" s="16" t="s">
        <v>77</v>
      </c>
      <c r="D46" s="76">
        <v>13982.957208000042</v>
      </c>
      <c r="E46" s="76">
        <v>25700.425160000039</v>
      </c>
      <c r="F46" s="218">
        <v>0.83798210762571057</v>
      </c>
      <c r="G46" s="76">
        <v>59506.76395000003</v>
      </c>
      <c r="H46" s="76">
        <v>117026.86642999997</v>
      </c>
      <c r="I46" s="218">
        <v>0.96661452685161353</v>
      </c>
      <c r="J46" s="218">
        <v>0.11433839079474434</v>
      </c>
    </row>
    <row r="47" spans="1:10" ht="11.1" customHeight="1" x14ac:dyDescent="0.25">
      <c r="A47" s="159"/>
      <c r="B47" s="64"/>
      <c r="C47" s="16" t="s">
        <v>86</v>
      </c>
      <c r="D47" s="76">
        <v>10435.022571000014</v>
      </c>
      <c r="E47" s="76">
        <v>16574.209320000016</v>
      </c>
      <c r="F47" s="218">
        <v>0.58832520075820671</v>
      </c>
      <c r="G47" s="76">
        <v>43171.410409999968</v>
      </c>
      <c r="H47" s="76">
        <v>82620.232190000053</v>
      </c>
      <c r="I47" s="218">
        <v>0.91377190148187504</v>
      </c>
      <c r="J47" s="218">
        <v>8.0722185288480727E-2</v>
      </c>
    </row>
    <row r="48" spans="1:10" ht="11.1" customHeight="1" x14ac:dyDescent="0.25">
      <c r="A48" s="159"/>
      <c r="B48" s="64"/>
      <c r="C48" s="16" t="s">
        <v>127</v>
      </c>
      <c r="D48" s="76">
        <v>7037.6363919999931</v>
      </c>
      <c r="E48" s="76">
        <v>7573.1608249999945</v>
      </c>
      <c r="F48" s="218">
        <v>7.6094359408615864E-2</v>
      </c>
      <c r="G48" s="76">
        <v>28293.950860000004</v>
      </c>
      <c r="H48" s="76">
        <v>38843.481619999999</v>
      </c>
      <c r="I48" s="218">
        <v>0.37285463639205574</v>
      </c>
      <c r="J48" s="218">
        <v>3.7951124530473598E-2</v>
      </c>
    </row>
    <row r="49" spans="1:10" ht="11.1" customHeight="1" x14ac:dyDescent="0.25">
      <c r="A49" s="159"/>
      <c r="B49" s="64"/>
      <c r="C49" s="16" t="s">
        <v>73</v>
      </c>
      <c r="D49" s="76">
        <v>5393.643981000002</v>
      </c>
      <c r="E49" s="76">
        <v>6118.7427069999976</v>
      </c>
      <c r="F49" s="218">
        <v>0.13443577821492769</v>
      </c>
      <c r="G49" s="76">
        <v>24499.203049999982</v>
      </c>
      <c r="H49" s="76">
        <v>31263.875209999987</v>
      </c>
      <c r="I49" s="218">
        <v>0.27611804948079777</v>
      </c>
      <c r="J49" s="218">
        <v>3.0545645547617004E-2</v>
      </c>
    </row>
    <row r="50" spans="1:10" ht="11.1" customHeight="1" x14ac:dyDescent="0.25">
      <c r="A50" s="159"/>
      <c r="B50" s="64"/>
      <c r="C50" s="16" t="s">
        <v>232</v>
      </c>
      <c r="D50" s="76">
        <v>7534.1220069999999</v>
      </c>
      <c r="E50" s="76">
        <v>6214.0272259999992</v>
      </c>
      <c r="F50" s="218">
        <v>-0.17521547696911366</v>
      </c>
      <c r="G50" s="76">
        <v>28652.971069999989</v>
      </c>
      <c r="H50" s="76">
        <v>30724.102489999994</v>
      </c>
      <c r="I50" s="218">
        <v>7.2283304057375819E-2</v>
      </c>
      <c r="J50" s="218">
        <v>3.0018273106720131E-2</v>
      </c>
    </row>
    <row r="51" spans="1:10" ht="11.1" customHeight="1" x14ac:dyDescent="0.25">
      <c r="A51" s="159"/>
      <c r="B51" s="64"/>
      <c r="C51" s="16" t="s">
        <v>123</v>
      </c>
      <c r="D51" s="76">
        <v>6967.6757870000001</v>
      </c>
      <c r="E51" s="76">
        <v>5771.4709039999971</v>
      </c>
      <c r="F51" s="218">
        <v>-0.17167918249466085</v>
      </c>
      <c r="G51" s="76">
        <v>28110.18046</v>
      </c>
      <c r="H51" s="76">
        <v>25360.866149999991</v>
      </c>
      <c r="I51" s="218">
        <v>-9.780493276847535E-2</v>
      </c>
      <c r="J51" s="218">
        <v>2.477824719408667E-2</v>
      </c>
    </row>
    <row r="52" spans="1:10" ht="11.1" customHeight="1" x14ac:dyDescent="0.25">
      <c r="A52" s="159"/>
      <c r="B52" s="64"/>
      <c r="C52" s="16" t="s">
        <v>179</v>
      </c>
      <c r="D52" s="76">
        <v>3327.288516999999</v>
      </c>
      <c r="E52" s="76">
        <v>4612.5360599999985</v>
      </c>
      <c r="F52" s="218">
        <v>0.3862747508769766</v>
      </c>
      <c r="G52" s="76">
        <v>14951.574669999998</v>
      </c>
      <c r="H52" s="76">
        <v>24720.027730000013</v>
      </c>
      <c r="I52" s="218">
        <v>0.65333941578743526</v>
      </c>
      <c r="J52" s="218">
        <v>2.4152130850571038E-2</v>
      </c>
    </row>
    <row r="53" spans="1:10" ht="11.1" customHeight="1" x14ac:dyDescent="0.25">
      <c r="A53" s="159"/>
      <c r="B53" s="64"/>
      <c r="C53" s="16" t="s">
        <v>120</v>
      </c>
      <c r="D53" s="76">
        <v>10969.529999999997</v>
      </c>
      <c r="E53" s="76">
        <v>11598.91</v>
      </c>
      <c r="F53" s="218">
        <v>5.7375293198523858E-2</v>
      </c>
      <c r="G53" s="76">
        <v>25068.578659999999</v>
      </c>
      <c r="H53" s="76">
        <v>23752.970680000009</v>
      </c>
      <c r="I53" s="218">
        <v>-5.2480357895168694E-2</v>
      </c>
      <c r="J53" s="218">
        <v>2.3207290146237115E-2</v>
      </c>
    </row>
    <row r="54" spans="1:10" ht="11.1" customHeight="1" x14ac:dyDescent="0.25">
      <c r="A54" s="29"/>
      <c r="B54" s="64"/>
      <c r="C54" s="16" t="s">
        <v>18</v>
      </c>
      <c r="D54" s="76">
        <v>26533.488333999994</v>
      </c>
      <c r="E54" s="76">
        <v>42156.792696000077</v>
      </c>
      <c r="F54" s="218">
        <v>0.58881456389510567</v>
      </c>
      <c r="G54" s="76">
        <v>115104.00791000004</v>
      </c>
      <c r="H54" s="76">
        <v>154544.14013999968</v>
      </c>
      <c r="I54" s="218">
        <v>0.3426477752263668</v>
      </c>
      <c r="J54" s="218">
        <v>0.15099377458709098</v>
      </c>
    </row>
    <row r="55" spans="1:10" s="3" customFormat="1" ht="17.100000000000001" customHeight="1" x14ac:dyDescent="0.25">
      <c r="A55" s="195" t="s">
        <v>70</v>
      </c>
      <c r="B55" s="196" t="s">
        <v>294</v>
      </c>
      <c r="C55" s="197"/>
      <c r="D55" s="198">
        <v>65901.237569999998</v>
      </c>
      <c r="E55" s="198">
        <v>91755.844603000005</v>
      </c>
      <c r="F55" s="220">
        <v>0.39232354332553099</v>
      </c>
      <c r="G55" s="198">
        <v>202480.01559</v>
      </c>
      <c r="H55" s="198">
        <v>699886.1969399997</v>
      </c>
      <c r="I55" s="220">
        <v>2.4565692564800723</v>
      </c>
      <c r="J55" s="220">
        <v>1</v>
      </c>
    </row>
    <row r="56" spans="1:10" ht="11.1" customHeight="1" x14ac:dyDescent="0.25">
      <c r="A56" s="159"/>
      <c r="C56" s="16" t="s">
        <v>229</v>
      </c>
      <c r="D56" s="76">
        <v>20686.981179999995</v>
      </c>
      <c r="E56" s="71">
        <v>22542.368710000002</v>
      </c>
      <c r="F56" s="218">
        <v>8.9688655577923715E-2</v>
      </c>
      <c r="G56" s="76">
        <v>62457.511910000008</v>
      </c>
      <c r="H56" s="76">
        <v>157209.03076999992</v>
      </c>
      <c r="I56" s="218">
        <v>1.517055610485011</v>
      </c>
      <c r="J56" s="218">
        <v>0.22462084758542145</v>
      </c>
    </row>
    <row r="57" spans="1:10" ht="11.1" customHeight="1" x14ac:dyDescent="0.25">
      <c r="A57" s="159"/>
      <c r="C57" s="16" t="s">
        <v>125</v>
      </c>
      <c r="D57" s="76">
        <v>11409.203229999999</v>
      </c>
      <c r="E57" s="71">
        <v>13227.140369999999</v>
      </c>
      <c r="F57" s="218">
        <v>0.15933953522887689</v>
      </c>
      <c r="G57" s="76">
        <v>34068.209799999997</v>
      </c>
      <c r="H57" s="76">
        <v>100389.59249</v>
      </c>
      <c r="I57" s="218">
        <v>1.946723443331619</v>
      </c>
      <c r="J57" s="218">
        <v>0.14343702294589797</v>
      </c>
    </row>
    <row r="58" spans="1:10" ht="11.1" customHeight="1" x14ac:dyDescent="0.25">
      <c r="A58" s="159"/>
      <c r="C58" s="16" t="s">
        <v>232</v>
      </c>
      <c r="D58" s="76">
        <v>13420.509597999991</v>
      </c>
      <c r="E58" s="71">
        <v>11566.897689999998</v>
      </c>
      <c r="F58" s="218">
        <v>-0.13811784824297813</v>
      </c>
      <c r="G58" s="76">
        <v>40627.565940000022</v>
      </c>
      <c r="H58" s="76">
        <v>88543.073509999915</v>
      </c>
      <c r="I58" s="218">
        <v>1.1793841560866065</v>
      </c>
      <c r="J58" s="218">
        <v>0.12651067258809021</v>
      </c>
    </row>
    <row r="59" spans="1:10" ht="11.1" customHeight="1" x14ac:dyDescent="0.25">
      <c r="A59" s="159"/>
      <c r="C59" s="16" t="s">
        <v>77</v>
      </c>
      <c r="D59" s="76">
        <v>3518.4886999999994</v>
      </c>
      <c r="E59" s="71">
        <v>10994.783970000002</v>
      </c>
      <c r="F59" s="218">
        <v>2.1248598212067598</v>
      </c>
      <c r="G59" s="76">
        <v>11704.79955</v>
      </c>
      <c r="H59" s="76">
        <v>84974.212960000004</v>
      </c>
      <c r="I59" s="218">
        <v>6.2597751543724645</v>
      </c>
      <c r="J59" s="218">
        <v>0.12141147136708674</v>
      </c>
    </row>
    <row r="60" spans="1:10" ht="11.1" customHeight="1" x14ac:dyDescent="0.25">
      <c r="A60" s="159"/>
      <c r="C60" s="16" t="s">
        <v>72</v>
      </c>
      <c r="D60" s="76">
        <v>2528.4998700000001</v>
      </c>
      <c r="E60" s="71">
        <v>7328.8984500000006</v>
      </c>
      <c r="F60" s="218">
        <v>1.8985164432695818</v>
      </c>
      <c r="G60" s="76">
        <v>7173.6292899999999</v>
      </c>
      <c r="H60" s="76">
        <v>56966.364149999994</v>
      </c>
      <c r="I60" s="218">
        <v>6.9410800094466545</v>
      </c>
      <c r="J60" s="218">
        <v>8.1393752868773386E-2</v>
      </c>
    </row>
    <row r="61" spans="1:10" ht="11.1" customHeight="1" x14ac:dyDescent="0.25">
      <c r="A61" s="159"/>
      <c r="C61" s="16" t="s">
        <v>123</v>
      </c>
      <c r="D61" s="76">
        <v>3687.8649439999999</v>
      </c>
      <c r="E61" s="71">
        <v>6824.9019390000021</v>
      </c>
      <c r="F61" s="218">
        <v>0.85063771115149667</v>
      </c>
      <c r="G61" s="76">
        <v>11847.017869999996</v>
      </c>
      <c r="H61" s="76">
        <v>56698.075359999988</v>
      </c>
      <c r="I61" s="218">
        <v>3.7858521006856565</v>
      </c>
      <c r="J61" s="218">
        <v>8.1010420848263473E-2</v>
      </c>
    </row>
    <row r="62" spans="1:10" ht="11.1" customHeight="1" x14ac:dyDescent="0.25">
      <c r="A62" s="159"/>
      <c r="C62" s="16" t="s">
        <v>178</v>
      </c>
      <c r="D62" s="76">
        <v>5588.1064999999981</v>
      </c>
      <c r="E62" s="71">
        <v>5657.1743420000003</v>
      </c>
      <c r="F62" s="218">
        <v>1.235979342913418E-2</v>
      </c>
      <c r="G62" s="76">
        <v>17481.645400000001</v>
      </c>
      <c r="H62" s="76">
        <v>46772.257400000002</v>
      </c>
      <c r="I62" s="218">
        <v>1.6755065858960849</v>
      </c>
      <c r="J62" s="218">
        <v>6.6828375247997243E-2</v>
      </c>
    </row>
    <row r="63" spans="1:10" ht="11.1" customHeight="1" x14ac:dyDescent="0.25">
      <c r="A63" s="159"/>
      <c r="C63" s="16" t="s">
        <v>71</v>
      </c>
      <c r="D63" s="76">
        <v>817.87439899999981</v>
      </c>
      <c r="E63" s="71">
        <v>5026.9118590000026</v>
      </c>
      <c r="F63" s="218">
        <v>5.1463127653174086</v>
      </c>
      <c r="G63" s="76">
        <v>3096.1477600000003</v>
      </c>
      <c r="H63" s="76">
        <v>41292.577910000007</v>
      </c>
      <c r="I63" s="218">
        <v>12.336759454271007</v>
      </c>
      <c r="J63" s="218">
        <v>5.8998988822092695E-2</v>
      </c>
    </row>
    <row r="64" spans="1:10" ht="11.1" customHeight="1" x14ac:dyDescent="0.25">
      <c r="A64" s="159"/>
      <c r="C64" s="16" t="s">
        <v>344</v>
      </c>
      <c r="D64" s="76">
        <v>731.24599999999998</v>
      </c>
      <c r="E64" s="71">
        <v>2330.0793999999996</v>
      </c>
      <c r="F64" s="218">
        <v>2.1864507976795764</v>
      </c>
      <c r="G64" s="76">
        <v>2393.1265699999999</v>
      </c>
      <c r="H64" s="76">
        <v>19670.766719999992</v>
      </c>
      <c r="I64" s="218">
        <v>7.2196934197258074</v>
      </c>
      <c r="J64" s="218">
        <v>2.8105664615195064E-2</v>
      </c>
    </row>
    <row r="65" spans="1:10" ht="11.1" customHeight="1" x14ac:dyDescent="0.25">
      <c r="A65" s="159"/>
      <c r="C65" s="16" t="s">
        <v>140</v>
      </c>
      <c r="D65" s="76">
        <v>151.9153</v>
      </c>
      <c r="E65" s="71">
        <v>1752.5984000000001</v>
      </c>
      <c r="F65" s="218">
        <v>10.536681295432389</v>
      </c>
      <c r="G65" s="76">
        <v>515.81777</v>
      </c>
      <c r="H65" s="76">
        <v>12401.432139999999</v>
      </c>
      <c r="I65" s="218">
        <v>23.042273960433739</v>
      </c>
      <c r="J65" s="218">
        <v>1.7719212343693582E-2</v>
      </c>
    </row>
    <row r="66" spans="1:10" ht="11.1" customHeight="1" x14ac:dyDescent="0.25">
      <c r="A66" s="29"/>
      <c r="B66" s="64"/>
      <c r="C66" s="16" t="s">
        <v>18</v>
      </c>
      <c r="D66" s="76">
        <v>3360.5478490000096</v>
      </c>
      <c r="E66" s="71">
        <v>4504.089473</v>
      </c>
      <c r="F66" s="218">
        <v>0.34028428559357415</v>
      </c>
      <c r="G66" s="76">
        <v>11114.543729999947</v>
      </c>
      <c r="H66" s="76">
        <v>34968.813529999927</v>
      </c>
      <c r="I66" s="218">
        <v>2.1462212376396033</v>
      </c>
      <c r="J66" s="218">
        <v>4.9963570767488301E-2</v>
      </c>
    </row>
    <row r="67" spans="1:10" ht="12" customHeight="1" x14ac:dyDescent="0.25">
      <c r="A67" s="61"/>
      <c r="B67" s="62"/>
      <c r="C67" s="63"/>
      <c r="D67" s="63"/>
      <c r="E67" s="63"/>
      <c r="F67" s="63"/>
      <c r="G67" s="63"/>
      <c r="H67" s="63"/>
      <c r="I67" s="63"/>
      <c r="J67" s="60" t="s">
        <v>22</v>
      </c>
    </row>
    <row r="68" spans="1:10" ht="12" customHeight="1" x14ac:dyDescent="0.25">
      <c r="A68" s="293" t="s">
        <v>332</v>
      </c>
      <c r="B68" s="293"/>
      <c r="C68" s="293"/>
      <c r="D68" s="293"/>
      <c r="E68" s="293"/>
      <c r="F68" s="293"/>
      <c r="G68" s="59"/>
      <c r="H68" s="59"/>
      <c r="I68" s="66"/>
      <c r="J68" s="66"/>
    </row>
    <row r="69" spans="1:10" ht="12" customHeight="1" x14ac:dyDescent="0.25">
      <c r="A69" s="287" t="s">
        <v>58</v>
      </c>
      <c r="B69" s="289" t="s">
        <v>61</v>
      </c>
      <c r="C69" s="290"/>
      <c r="D69" s="284" t="s">
        <v>14</v>
      </c>
      <c r="E69" s="284"/>
      <c r="F69" s="284"/>
      <c r="G69" s="284" t="s">
        <v>57</v>
      </c>
      <c r="H69" s="284"/>
      <c r="I69" s="284"/>
      <c r="J69" s="284"/>
    </row>
    <row r="70" spans="1:10" ht="23.1" customHeight="1" x14ac:dyDescent="0.25">
      <c r="A70" s="288"/>
      <c r="B70" s="291"/>
      <c r="C70" s="292"/>
      <c r="D70" s="172">
        <v>2023</v>
      </c>
      <c r="E70" s="173" t="s">
        <v>318</v>
      </c>
      <c r="F70" s="184" t="s">
        <v>324</v>
      </c>
      <c r="G70" s="172">
        <v>2023</v>
      </c>
      <c r="H70" s="173" t="s">
        <v>318</v>
      </c>
      <c r="I70" s="184" t="s">
        <v>324</v>
      </c>
      <c r="J70" s="184" t="s">
        <v>328</v>
      </c>
    </row>
    <row r="71" spans="1:10" ht="5.0999999999999996" customHeight="1" x14ac:dyDescent="0.25">
      <c r="A71" s="27"/>
      <c r="B71" s="64"/>
      <c r="C71" s="40"/>
      <c r="D71" s="76"/>
      <c r="E71" s="76"/>
      <c r="F71" s="56"/>
      <c r="G71" s="76"/>
      <c r="H71" s="76"/>
      <c r="I71" s="56"/>
      <c r="J71" s="56"/>
    </row>
    <row r="72" spans="1:10" s="3" customFormat="1" ht="17.100000000000001" customHeight="1" x14ac:dyDescent="0.25">
      <c r="A72" s="195" t="s">
        <v>12</v>
      </c>
      <c r="B72" s="196" t="s">
        <v>204</v>
      </c>
      <c r="C72" s="197"/>
      <c r="D72" s="198">
        <v>87878.95531200002</v>
      </c>
      <c r="E72" s="198">
        <v>83039.734390000012</v>
      </c>
      <c r="F72" s="220">
        <v>-5.5066891781077043E-2</v>
      </c>
      <c r="G72" s="198">
        <v>344068.94260999997</v>
      </c>
      <c r="H72" s="198">
        <v>344706.99906999979</v>
      </c>
      <c r="I72" s="220">
        <v>1.8544436331850989E-3</v>
      </c>
      <c r="J72" s="220">
        <v>1.0000000000000002</v>
      </c>
    </row>
    <row r="73" spans="1:10" ht="11.1" customHeight="1" x14ac:dyDescent="0.25">
      <c r="A73" s="159"/>
      <c r="B73" s="64"/>
      <c r="C73" s="16" t="s">
        <v>71</v>
      </c>
      <c r="D73" s="76">
        <v>65090.122424000037</v>
      </c>
      <c r="E73" s="76">
        <v>61343.944898000016</v>
      </c>
      <c r="F73" s="218">
        <v>-5.7553702259111605E-2</v>
      </c>
      <c r="G73" s="76">
        <v>236003.04982999992</v>
      </c>
      <c r="H73" s="76">
        <v>231655.87942999983</v>
      </c>
      <c r="I73" s="218">
        <v>-1.8419975517822706E-2</v>
      </c>
      <c r="J73" s="218">
        <v>0.672037063520597</v>
      </c>
    </row>
    <row r="74" spans="1:10" ht="11.1" customHeight="1" x14ac:dyDescent="0.25">
      <c r="A74" s="159"/>
      <c r="B74" s="64"/>
      <c r="C74" s="16" t="s">
        <v>72</v>
      </c>
      <c r="D74" s="76">
        <v>8393.0783960000008</v>
      </c>
      <c r="E74" s="76">
        <v>8821.1317299999955</v>
      </c>
      <c r="F74" s="218">
        <v>5.1000754884405364E-2</v>
      </c>
      <c r="G74" s="76">
        <v>35683.324650000017</v>
      </c>
      <c r="H74" s="76">
        <v>40134.619640000019</v>
      </c>
      <c r="I74" s="218">
        <v>0.12474440186447144</v>
      </c>
      <c r="J74" s="218">
        <v>0.11643111323031148</v>
      </c>
    </row>
    <row r="75" spans="1:10" ht="11.1" customHeight="1" x14ac:dyDescent="0.25">
      <c r="A75" s="159"/>
      <c r="B75" s="64"/>
      <c r="C75" s="16" t="s">
        <v>73</v>
      </c>
      <c r="D75" s="76">
        <v>5538.8970180000006</v>
      </c>
      <c r="E75" s="76">
        <v>4848.2809049999987</v>
      </c>
      <c r="F75" s="218">
        <v>-0.12468477221289287</v>
      </c>
      <c r="G75" s="76">
        <v>28973.980059999998</v>
      </c>
      <c r="H75" s="76">
        <v>28329.004420000016</v>
      </c>
      <c r="I75" s="218">
        <v>-2.2260512317063497E-2</v>
      </c>
      <c r="J75" s="218">
        <v>8.2182852383125629E-2</v>
      </c>
    </row>
    <row r="76" spans="1:10" ht="11.1" customHeight="1" x14ac:dyDescent="0.25">
      <c r="A76" s="159"/>
      <c r="B76" s="64"/>
      <c r="C76" s="16" t="s">
        <v>232</v>
      </c>
      <c r="D76" s="76">
        <v>4179.2806039999987</v>
      </c>
      <c r="E76" s="76">
        <v>3232.9363769999986</v>
      </c>
      <c r="F76" s="218">
        <v>-0.22643711123255328</v>
      </c>
      <c r="G76" s="76">
        <v>21222.372040000002</v>
      </c>
      <c r="H76" s="76">
        <v>18887.435379999999</v>
      </c>
      <c r="I76" s="218">
        <v>-0.11002241670248292</v>
      </c>
      <c r="J76" s="218">
        <v>5.4792723765276725E-2</v>
      </c>
    </row>
    <row r="77" spans="1:10" ht="11.1" customHeight="1" x14ac:dyDescent="0.25">
      <c r="A77" s="159"/>
      <c r="B77" s="64"/>
      <c r="C77" s="16" t="s">
        <v>77</v>
      </c>
      <c r="D77" s="76">
        <v>878.16431999999998</v>
      </c>
      <c r="E77" s="76">
        <v>708.32290999999998</v>
      </c>
      <c r="F77" s="218">
        <v>-0.19340504519700819</v>
      </c>
      <c r="G77" s="76">
        <v>5067.9586199999985</v>
      </c>
      <c r="H77" s="76">
        <v>4639.4817999999996</v>
      </c>
      <c r="I77" s="218">
        <v>-8.4546234909865792E-2</v>
      </c>
      <c r="J77" s="218">
        <v>1.3459203939917268E-2</v>
      </c>
    </row>
    <row r="78" spans="1:10" ht="11.1" customHeight="1" x14ac:dyDescent="0.25">
      <c r="A78" s="159"/>
      <c r="B78" s="64"/>
      <c r="C78" s="16" t="s">
        <v>75</v>
      </c>
      <c r="D78" s="76">
        <v>270.34653999999995</v>
      </c>
      <c r="E78" s="76">
        <v>663.10637999999994</v>
      </c>
      <c r="F78" s="218">
        <v>1.4528014303419607</v>
      </c>
      <c r="G78" s="76">
        <v>1324.9100600000002</v>
      </c>
      <c r="H78" s="76">
        <v>3999.6299000000004</v>
      </c>
      <c r="I78" s="218">
        <v>2.0187935171991978</v>
      </c>
      <c r="J78" s="218">
        <v>1.1602984304904682E-2</v>
      </c>
    </row>
    <row r="79" spans="1:10" ht="11.1" customHeight="1" x14ac:dyDescent="0.25">
      <c r="A79" s="159"/>
      <c r="B79" s="64"/>
      <c r="C79" s="16" t="s">
        <v>85</v>
      </c>
      <c r="D79" s="76">
        <v>759.12824999999998</v>
      </c>
      <c r="E79" s="76">
        <v>765.21820000000002</v>
      </c>
      <c r="F79" s="218">
        <v>8.0222939931429149E-3</v>
      </c>
      <c r="G79" s="76">
        <v>3375.6302700000001</v>
      </c>
      <c r="H79" s="76">
        <v>3629.7263400000011</v>
      </c>
      <c r="I79" s="218">
        <v>7.5273667337981687E-2</v>
      </c>
      <c r="J79" s="218">
        <v>1.0529888716483273E-2</v>
      </c>
    </row>
    <row r="80" spans="1:10" ht="11.1" customHeight="1" x14ac:dyDescent="0.25">
      <c r="A80" s="159"/>
      <c r="B80" s="64"/>
      <c r="C80" s="16" t="s">
        <v>178</v>
      </c>
      <c r="D80" s="76">
        <v>765.56200000000013</v>
      </c>
      <c r="E80" s="76">
        <v>558.47</v>
      </c>
      <c r="F80" s="218">
        <v>-0.27050976929366932</v>
      </c>
      <c r="G80" s="76">
        <v>3277.1264099999994</v>
      </c>
      <c r="H80" s="76">
        <v>2498.212</v>
      </c>
      <c r="I80" s="218">
        <v>-0.23768213750411893</v>
      </c>
      <c r="J80" s="218">
        <v>7.2473492175674885E-3</v>
      </c>
    </row>
    <row r="81" spans="1:10" ht="11.1" customHeight="1" x14ac:dyDescent="0.25">
      <c r="A81" s="159"/>
      <c r="B81" s="64"/>
      <c r="C81" s="16" t="s">
        <v>230</v>
      </c>
      <c r="D81" s="76">
        <v>83.361630000000005</v>
      </c>
      <c r="E81" s="76">
        <v>361.47800000000007</v>
      </c>
      <c r="F81" s="218">
        <v>3.3362635783393397</v>
      </c>
      <c r="G81" s="76">
        <v>442.99267999999995</v>
      </c>
      <c r="H81" s="76">
        <v>1928.9733700000002</v>
      </c>
      <c r="I81" s="218">
        <v>3.3544136440358345</v>
      </c>
      <c r="J81" s="218">
        <v>5.5959797021942186E-3</v>
      </c>
    </row>
    <row r="82" spans="1:10" ht="11.1" customHeight="1" x14ac:dyDescent="0.25">
      <c r="A82" s="159"/>
      <c r="B82" s="64"/>
      <c r="C82" s="16" t="s">
        <v>120</v>
      </c>
      <c r="D82" s="76">
        <v>378.27020000000005</v>
      </c>
      <c r="E82" s="76">
        <v>354.96310000000005</v>
      </c>
      <c r="F82" s="218">
        <v>-6.1614951428899167E-2</v>
      </c>
      <c r="G82" s="76">
        <v>1452.3749499999999</v>
      </c>
      <c r="H82" s="76">
        <v>1585.1071699999998</v>
      </c>
      <c r="I82" s="218">
        <v>9.1389775071512913E-2</v>
      </c>
      <c r="J82" s="218">
        <v>4.598418872481645E-3</v>
      </c>
    </row>
    <row r="83" spans="1:10" ht="11.1" customHeight="1" x14ac:dyDescent="0.25">
      <c r="A83" s="159"/>
      <c r="B83" s="64"/>
      <c r="C83" s="16" t="s">
        <v>18</v>
      </c>
      <c r="D83" s="76">
        <v>1542.7439299999824</v>
      </c>
      <c r="E83" s="76">
        <v>1381.8818900000042</v>
      </c>
      <c r="F83" s="218">
        <v>-0.10427008453695874</v>
      </c>
      <c r="G83" s="76">
        <v>7245.2230399999535</v>
      </c>
      <c r="H83" s="76">
        <v>7418.9296199999517</v>
      </c>
      <c r="I83" s="218">
        <v>2.397532540281877E-2</v>
      </c>
      <c r="J83" s="218">
        <v>2.1522422347140642E-2</v>
      </c>
    </row>
    <row r="84" spans="1:10" ht="17.100000000000001" customHeight="1" x14ac:dyDescent="0.25">
      <c r="A84" s="195" t="s">
        <v>68</v>
      </c>
      <c r="B84" s="196" t="s">
        <v>226</v>
      </c>
      <c r="C84" s="197"/>
      <c r="D84" s="198">
        <v>143943.59336299993</v>
      </c>
      <c r="E84" s="198">
        <v>194873.01868999991</v>
      </c>
      <c r="F84" s="220">
        <v>0.35381515868208946</v>
      </c>
      <c r="G84" s="198">
        <v>171193.78591999997</v>
      </c>
      <c r="H84" s="198">
        <v>254629.79437000002</v>
      </c>
      <c r="I84" s="220">
        <v>0.48737755288027973</v>
      </c>
      <c r="J84" s="220">
        <v>1</v>
      </c>
    </row>
    <row r="85" spans="1:10" ht="11.1" customHeight="1" x14ac:dyDescent="0.25">
      <c r="A85" s="159"/>
      <c r="B85" s="64"/>
      <c r="C85" s="16" t="s">
        <v>71</v>
      </c>
      <c r="D85" s="76">
        <v>69806.202406999975</v>
      </c>
      <c r="E85" s="76">
        <v>110777.83795999995</v>
      </c>
      <c r="F85" s="218">
        <v>0.58693402792659932</v>
      </c>
      <c r="G85" s="76">
        <v>84751.674909999943</v>
      </c>
      <c r="H85" s="76">
        <v>146465.94286000004</v>
      </c>
      <c r="I85" s="218">
        <v>0.72817756127576372</v>
      </c>
      <c r="J85" s="218">
        <v>0.57521133071792785</v>
      </c>
    </row>
    <row r="86" spans="1:10" ht="11.1" customHeight="1" x14ac:dyDescent="0.25">
      <c r="A86" s="159"/>
      <c r="B86" s="64"/>
      <c r="C86" s="16" t="s">
        <v>178</v>
      </c>
      <c r="D86" s="76">
        <v>8278.866600000003</v>
      </c>
      <c r="E86" s="76">
        <v>19614.941599999998</v>
      </c>
      <c r="F86" s="218">
        <v>1.3692786159883275</v>
      </c>
      <c r="G86" s="76">
        <v>12376.938819999998</v>
      </c>
      <c r="H86" s="76">
        <v>28710.898179999993</v>
      </c>
      <c r="I86" s="218">
        <v>1.3197091459808958</v>
      </c>
      <c r="J86" s="218">
        <v>0.11275545444725323</v>
      </c>
    </row>
    <row r="87" spans="1:10" ht="11.1" customHeight="1" x14ac:dyDescent="0.25">
      <c r="A87" s="159"/>
      <c r="B87" s="64"/>
      <c r="C87" s="16" t="s">
        <v>232</v>
      </c>
      <c r="D87" s="76">
        <v>17817.16847199999</v>
      </c>
      <c r="E87" s="76">
        <v>17096.376899999985</v>
      </c>
      <c r="F87" s="218">
        <v>-4.0454888953468826E-2</v>
      </c>
      <c r="G87" s="76">
        <v>21150.591240000005</v>
      </c>
      <c r="H87" s="76">
        <v>21146.006869999997</v>
      </c>
      <c r="I87" s="218">
        <v>-2.1674902360824255E-4</v>
      </c>
      <c r="J87" s="218">
        <v>8.3046082342088157E-2</v>
      </c>
    </row>
    <row r="88" spans="1:10" ht="11.1" customHeight="1" x14ac:dyDescent="0.25">
      <c r="A88" s="159"/>
      <c r="B88" s="64"/>
      <c r="C88" s="16" t="s">
        <v>73</v>
      </c>
      <c r="D88" s="76">
        <v>9423.0120999999963</v>
      </c>
      <c r="E88" s="76">
        <v>12845.722099999997</v>
      </c>
      <c r="F88" s="218">
        <v>0.36322886606502425</v>
      </c>
      <c r="G88" s="76">
        <v>10672.520270000003</v>
      </c>
      <c r="H88" s="76">
        <v>15094.977360000001</v>
      </c>
      <c r="I88" s="218">
        <v>0.41437795179750903</v>
      </c>
      <c r="J88" s="218">
        <v>5.9282054550402065E-2</v>
      </c>
    </row>
    <row r="89" spans="1:10" ht="11.1" customHeight="1" x14ac:dyDescent="0.25">
      <c r="A89" s="159"/>
      <c r="B89" s="64"/>
      <c r="C89" s="16" t="s">
        <v>86</v>
      </c>
      <c r="D89" s="76">
        <v>5982.0549999999985</v>
      </c>
      <c r="E89" s="76">
        <v>5380.9795490000015</v>
      </c>
      <c r="F89" s="218">
        <v>-0.10047976004901282</v>
      </c>
      <c r="G89" s="76">
        <v>7168.5208300000022</v>
      </c>
      <c r="H89" s="76">
        <v>6750.36805</v>
      </c>
      <c r="I89" s="218">
        <v>-5.8331807902412436E-2</v>
      </c>
      <c r="J89" s="218">
        <v>2.6510519190032833E-2</v>
      </c>
    </row>
    <row r="90" spans="1:10" ht="11.1" customHeight="1" x14ac:dyDescent="0.25">
      <c r="A90" s="159"/>
      <c r="B90" s="64"/>
      <c r="C90" s="16" t="s">
        <v>72</v>
      </c>
      <c r="D90" s="76">
        <v>2609.2338</v>
      </c>
      <c r="E90" s="76">
        <v>4747.6060500000003</v>
      </c>
      <c r="F90" s="218">
        <v>0.81954029953160967</v>
      </c>
      <c r="G90" s="76">
        <v>3222.4936900000002</v>
      </c>
      <c r="H90" s="76">
        <v>5825.3229200000005</v>
      </c>
      <c r="I90" s="218">
        <v>0.80770654045873402</v>
      </c>
      <c r="J90" s="218">
        <v>2.2877617029903742E-2</v>
      </c>
    </row>
    <row r="91" spans="1:10" ht="11.1" customHeight="1" x14ac:dyDescent="0.25">
      <c r="A91" s="159"/>
      <c r="B91" s="64"/>
      <c r="C91" s="16" t="s">
        <v>121</v>
      </c>
      <c r="D91" s="76">
        <v>3168.2800000000007</v>
      </c>
      <c r="E91" s="76">
        <v>3868.2300000000014</v>
      </c>
      <c r="F91" s="218">
        <v>0.22092428699483646</v>
      </c>
      <c r="G91" s="76">
        <v>3182.1970000000006</v>
      </c>
      <c r="H91" s="76">
        <v>4113.5334299999995</v>
      </c>
      <c r="I91" s="218">
        <v>0.29267089058282658</v>
      </c>
      <c r="J91" s="218">
        <v>1.615495720042355E-2</v>
      </c>
    </row>
    <row r="92" spans="1:10" ht="11.1" customHeight="1" x14ac:dyDescent="0.25">
      <c r="A92" s="159"/>
      <c r="B92" s="64"/>
      <c r="C92" s="16" t="s">
        <v>80</v>
      </c>
      <c r="D92" s="76">
        <v>1012.088</v>
      </c>
      <c r="E92" s="76">
        <v>2025.7204000000008</v>
      </c>
      <c r="F92" s="218">
        <v>1.0015259542648476</v>
      </c>
      <c r="G92" s="76">
        <v>1379.6483399999997</v>
      </c>
      <c r="H92" s="76">
        <v>2842.9354700000008</v>
      </c>
      <c r="I92" s="218">
        <v>1.0606232672305476</v>
      </c>
      <c r="J92" s="218">
        <v>1.1164975713207228E-2</v>
      </c>
    </row>
    <row r="93" spans="1:10" ht="11.1" customHeight="1" x14ac:dyDescent="0.25">
      <c r="A93" s="159"/>
      <c r="B93" s="64"/>
      <c r="C93" s="16" t="s">
        <v>79</v>
      </c>
      <c r="D93" s="76">
        <v>11118.7304</v>
      </c>
      <c r="E93" s="76">
        <v>2441.7655</v>
      </c>
      <c r="F93" s="218">
        <v>-0.78039169831836197</v>
      </c>
      <c r="G93" s="76">
        <v>10681.714059999998</v>
      </c>
      <c r="H93" s="76">
        <v>2732.36931</v>
      </c>
      <c r="I93" s="218">
        <v>-0.74420123075266065</v>
      </c>
      <c r="J93" s="218">
        <v>1.0730752529413827E-2</v>
      </c>
    </row>
    <row r="94" spans="1:10" ht="11.1" customHeight="1" x14ac:dyDescent="0.25">
      <c r="A94" s="159"/>
      <c r="B94" s="64"/>
      <c r="C94" s="16" t="s">
        <v>182</v>
      </c>
      <c r="D94" s="76">
        <v>556.97899999999993</v>
      </c>
      <c r="E94" s="76">
        <v>1726.4479999999999</v>
      </c>
      <c r="F94" s="218">
        <v>2.0996644397724151</v>
      </c>
      <c r="G94" s="76">
        <v>659.42684999999994</v>
      </c>
      <c r="H94" s="76">
        <v>2401.9871899999994</v>
      </c>
      <c r="I94" s="218">
        <v>2.642537743193198</v>
      </c>
      <c r="J94" s="218">
        <v>9.4332526794162035E-3</v>
      </c>
    </row>
    <row r="95" spans="1:10" ht="11.1" customHeight="1" x14ac:dyDescent="0.25">
      <c r="A95" s="29"/>
      <c r="B95" s="64"/>
      <c r="C95" s="16" t="s">
        <v>18</v>
      </c>
      <c r="D95" s="76">
        <v>14170.977583999964</v>
      </c>
      <c r="E95" s="76">
        <v>14347.390630999987</v>
      </c>
      <c r="F95" s="218">
        <v>1.2448897470503928E-2</v>
      </c>
      <c r="G95" s="76">
        <v>15948.059910000011</v>
      </c>
      <c r="H95" s="76">
        <v>18545.452730000019</v>
      </c>
      <c r="I95" s="218">
        <v>0.1628657551236905</v>
      </c>
      <c r="J95" s="218">
        <v>7.2833003599931459E-2</v>
      </c>
    </row>
    <row r="96" spans="1:10" s="3" customFormat="1" ht="17.100000000000001" customHeight="1" x14ac:dyDescent="0.25">
      <c r="A96" s="195" t="s">
        <v>11</v>
      </c>
      <c r="B96" s="196" t="s">
        <v>203</v>
      </c>
      <c r="C96" s="197"/>
      <c r="D96" s="198">
        <v>185639.95971599992</v>
      </c>
      <c r="E96" s="198">
        <v>111950.61309299992</v>
      </c>
      <c r="F96" s="220">
        <v>-0.39694765467377369</v>
      </c>
      <c r="G96" s="198">
        <v>223563.94480000003</v>
      </c>
      <c r="H96" s="198">
        <v>245316.46341999987</v>
      </c>
      <c r="I96" s="220">
        <v>9.7298867397690669E-2</v>
      </c>
      <c r="J96" s="220">
        <v>1.0000000000000002</v>
      </c>
    </row>
    <row r="97" spans="1:10" ht="11.1" customHeight="1" x14ac:dyDescent="0.25">
      <c r="A97" s="159"/>
      <c r="B97" s="64"/>
      <c r="C97" s="16" t="s">
        <v>232</v>
      </c>
      <c r="D97" s="76">
        <v>67995.568500000023</v>
      </c>
      <c r="E97" s="76">
        <v>40920.930599999971</v>
      </c>
      <c r="F97" s="218">
        <v>-0.39818238890083024</v>
      </c>
      <c r="G97" s="76">
        <v>68352.373230000027</v>
      </c>
      <c r="H97" s="76">
        <v>80040.49821999995</v>
      </c>
      <c r="I97" s="218">
        <v>0.17099808591386223</v>
      </c>
      <c r="J97" s="218">
        <v>0.32627446647543062</v>
      </c>
    </row>
    <row r="98" spans="1:10" ht="11.1" customHeight="1" x14ac:dyDescent="0.25">
      <c r="A98" s="159"/>
      <c r="B98" s="64"/>
      <c r="C98" s="16" t="s">
        <v>71</v>
      </c>
      <c r="D98" s="76">
        <v>62844.371444999975</v>
      </c>
      <c r="E98" s="76">
        <v>34962.898893999984</v>
      </c>
      <c r="F98" s="218">
        <v>-0.44365902482454211</v>
      </c>
      <c r="G98" s="76">
        <v>66091.351540000003</v>
      </c>
      <c r="H98" s="76">
        <v>72011.705449999994</v>
      </c>
      <c r="I98" s="218">
        <v>8.9578345306145835E-2</v>
      </c>
      <c r="J98" s="218">
        <v>0.29354615848472693</v>
      </c>
    </row>
    <row r="99" spans="1:10" ht="11.1" customHeight="1" x14ac:dyDescent="0.25">
      <c r="A99" s="159"/>
      <c r="B99" s="64"/>
      <c r="C99" s="16" t="s">
        <v>72</v>
      </c>
      <c r="D99" s="76">
        <v>11095.762590999997</v>
      </c>
      <c r="E99" s="76">
        <v>7234.6616189999995</v>
      </c>
      <c r="F99" s="218">
        <v>-0.34797977519200141</v>
      </c>
      <c r="G99" s="76">
        <v>21009.665740000008</v>
      </c>
      <c r="H99" s="76">
        <v>24543.590660000002</v>
      </c>
      <c r="I99" s="218">
        <v>0.16820471890096766</v>
      </c>
      <c r="J99" s="218">
        <v>0.10004868942684685</v>
      </c>
    </row>
    <row r="100" spans="1:10" ht="11.1" customHeight="1" x14ac:dyDescent="0.25">
      <c r="A100" s="159"/>
      <c r="B100" s="64"/>
      <c r="C100" s="16" t="s">
        <v>73</v>
      </c>
      <c r="D100" s="76">
        <v>10204.26872</v>
      </c>
      <c r="E100" s="76">
        <v>5975.4221000000007</v>
      </c>
      <c r="F100" s="218">
        <v>-0.41441937056318523</v>
      </c>
      <c r="G100" s="76">
        <v>9848.8215399999954</v>
      </c>
      <c r="H100" s="76">
        <v>13886.96974</v>
      </c>
      <c r="I100" s="218">
        <v>0.4100133385095337</v>
      </c>
      <c r="J100" s="218">
        <v>5.6608388798694217E-2</v>
      </c>
    </row>
    <row r="101" spans="1:10" ht="11.1" customHeight="1" x14ac:dyDescent="0.25">
      <c r="A101" s="159"/>
      <c r="B101" s="64"/>
      <c r="C101" s="16" t="s">
        <v>78</v>
      </c>
      <c r="D101" s="76">
        <v>4321.7247100000004</v>
      </c>
      <c r="E101" s="76">
        <v>2854.4019999999996</v>
      </c>
      <c r="F101" s="218">
        <v>-0.33952248430002396</v>
      </c>
      <c r="G101" s="76">
        <v>13855.627050000003</v>
      </c>
      <c r="H101" s="76">
        <v>12249.09611</v>
      </c>
      <c r="I101" s="218">
        <v>-0.11594790580048142</v>
      </c>
      <c r="J101" s="218">
        <v>4.9931814356171625E-2</v>
      </c>
    </row>
    <row r="102" spans="1:10" ht="11.1" customHeight="1" x14ac:dyDescent="0.25">
      <c r="A102" s="159"/>
      <c r="B102" s="64"/>
      <c r="C102" s="16" t="s">
        <v>86</v>
      </c>
      <c r="D102" s="76">
        <v>7310.854499</v>
      </c>
      <c r="E102" s="76">
        <v>5661.5384099999956</v>
      </c>
      <c r="F102" s="218">
        <v>-0.22559826477542433</v>
      </c>
      <c r="G102" s="76">
        <v>9099.7984600000018</v>
      </c>
      <c r="H102" s="76">
        <v>11036.756049999996</v>
      </c>
      <c r="I102" s="218">
        <v>0.21285719661971436</v>
      </c>
      <c r="J102" s="218">
        <v>4.4989871026732749E-2</v>
      </c>
    </row>
    <row r="103" spans="1:10" ht="11.1" customHeight="1" x14ac:dyDescent="0.25">
      <c r="A103" s="159"/>
      <c r="B103" s="64"/>
      <c r="C103" s="16" t="s">
        <v>122</v>
      </c>
      <c r="D103" s="76">
        <v>3096.6850500000019</v>
      </c>
      <c r="E103" s="76">
        <v>2038.3319199999999</v>
      </c>
      <c r="F103" s="218">
        <v>-0.34176970305714538</v>
      </c>
      <c r="G103" s="76">
        <v>7722.5139799999988</v>
      </c>
      <c r="H103" s="76">
        <v>8438.8083099999967</v>
      </c>
      <c r="I103" s="218">
        <v>9.2754034742452918E-2</v>
      </c>
      <c r="J103" s="218">
        <v>3.4399681914344796E-2</v>
      </c>
    </row>
    <row r="104" spans="1:10" ht="11.1" customHeight="1" x14ac:dyDescent="0.25">
      <c r="A104" s="159"/>
      <c r="B104" s="64"/>
      <c r="C104" s="16" t="s">
        <v>82</v>
      </c>
      <c r="D104" s="76">
        <v>4874.4440000000022</v>
      </c>
      <c r="E104" s="76">
        <v>3201.9520000000002</v>
      </c>
      <c r="F104" s="218">
        <v>-0.34311441469016801</v>
      </c>
      <c r="G104" s="76">
        <v>4108.46713</v>
      </c>
      <c r="H104" s="76">
        <v>4590.1662200000001</v>
      </c>
      <c r="I104" s="218">
        <v>0.11724545305051515</v>
      </c>
      <c r="J104" s="218">
        <v>1.871120330045398E-2</v>
      </c>
    </row>
    <row r="105" spans="1:10" ht="11.1" customHeight="1" x14ac:dyDescent="0.25">
      <c r="A105" s="159"/>
      <c r="B105" s="64"/>
      <c r="C105" s="16" t="s">
        <v>121</v>
      </c>
      <c r="D105" s="76">
        <v>2615.8719999999998</v>
      </c>
      <c r="E105" s="76">
        <v>3231.8679999999999</v>
      </c>
      <c r="F105" s="218">
        <v>0.23548399921708718</v>
      </c>
      <c r="G105" s="76">
        <v>2908.0560499999997</v>
      </c>
      <c r="H105" s="76">
        <v>3719.133049999999</v>
      </c>
      <c r="I105" s="218">
        <v>0.27890693509844811</v>
      </c>
      <c r="J105" s="218">
        <v>1.5160552203268025E-2</v>
      </c>
    </row>
    <row r="106" spans="1:10" ht="11.1" customHeight="1" x14ac:dyDescent="0.25">
      <c r="A106" s="159"/>
      <c r="B106" s="64"/>
      <c r="C106" s="16" t="s">
        <v>77</v>
      </c>
      <c r="D106" s="76">
        <v>6689.9756000000007</v>
      </c>
      <c r="E106" s="76">
        <v>1894.7094</v>
      </c>
      <c r="F106" s="218">
        <v>-0.71678381009341807</v>
      </c>
      <c r="G106" s="76">
        <v>6764.3367900000003</v>
      </c>
      <c r="H106" s="76">
        <v>3563.9458000000004</v>
      </c>
      <c r="I106" s="218">
        <v>-0.47312709129611508</v>
      </c>
      <c r="J106" s="218">
        <v>1.4527951978087433E-2</v>
      </c>
    </row>
    <row r="107" spans="1:10" ht="11.1" customHeight="1" x14ac:dyDescent="0.25">
      <c r="A107" s="159"/>
      <c r="B107" s="64"/>
      <c r="C107" s="16" t="s">
        <v>18</v>
      </c>
      <c r="D107" s="76">
        <v>4590.4326009999204</v>
      </c>
      <c r="E107" s="76">
        <v>3973.8981499999645</v>
      </c>
      <c r="F107" s="218">
        <v>-0.13430857276189134</v>
      </c>
      <c r="G107" s="76">
        <v>13802.933289999986</v>
      </c>
      <c r="H107" s="76">
        <v>11235.793809999916</v>
      </c>
      <c r="I107" s="218">
        <v>-0.18598506752618471</v>
      </c>
      <c r="J107" s="218">
        <v>4.5801222035242735E-2</v>
      </c>
    </row>
    <row r="108" spans="1:10" s="3" customFormat="1" ht="18.75" customHeight="1" x14ac:dyDescent="0.25">
      <c r="A108" s="195" t="s">
        <v>35</v>
      </c>
      <c r="B108" s="286" t="s">
        <v>379</v>
      </c>
      <c r="C108" s="286"/>
      <c r="D108" s="198">
        <v>183116.29320899997</v>
      </c>
      <c r="E108" s="198">
        <v>194552.93348899999</v>
      </c>
      <c r="F108" s="220">
        <v>6.2455612657835946E-2</v>
      </c>
      <c r="G108" s="198">
        <v>212132.07439000002</v>
      </c>
      <c r="H108" s="198">
        <v>210142.04111999989</v>
      </c>
      <c r="I108" s="220">
        <v>-9.3811050296028764E-3</v>
      </c>
      <c r="J108" s="220">
        <v>1.0000000000000002</v>
      </c>
    </row>
    <row r="109" spans="1:10" ht="11.1" customHeight="1" x14ac:dyDescent="0.25">
      <c r="A109" s="159"/>
      <c r="B109" s="64"/>
      <c r="C109" s="16" t="s">
        <v>74</v>
      </c>
      <c r="D109" s="76">
        <v>178491.777821</v>
      </c>
      <c r="E109" s="76">
        <v>189961.928396</v>
      </c>
      <c r="F109" s="218">
        <v>6.4261506692497639E-2</v>
      </c>
      <c r="G109" s="76">
        <v>203676.33614999996</v>
      </c>
      <c r="H109" s="76">
        <v>201850.41328999991</v>
      </c>
      <c r="I109" s="218">
        <v>-8.9648257353536209E-3</v>
      </c>
      <c r="J109" s="218">
        <v>0.96054274629765724</v>
      </c>
    </row>
    <row r="110" spans="1:10" ht="11.1" customHeight="1" x14ac:dyDescent="0.25">
      <c r="A110" s="159"/>
      <c r="B110" s="64"/>
      <c r="C110" s="16" t="s">
        <v>180</v>
      </c>
      <c r="D110" s="76">
        <v>1998</v>
      </c>
      <c r="E110" s="76">
        <v>2319.6992059999998</v>
      </c>
      <c r="F110" s="218">
        <v>0.16101061361361357</v>
      </c>
      <c r="G110" s="76">
        <v>3684.6735999999996</v>
      </c>
      <c r="H110" s="76">
        <v>3776.48729</v>
      </c>
      <c r="I110" s="218">
        <v>2.4917726769611459E-2</v>
      </c>
      <c r="J110" s="218">
        <v>1.7971117392180786E-2</v>
      </c>
    </row>
    <row r="111" spans="1:10" ht="11.1" customHeight="1" x14ac:dyDescent="0.25">
      <c r="A111" s="159"/>
      <c r="B111" s="64"/>
      <c r="C111" s="16" t="s">
        <v>120</v>
      </c>
      <c r="D111" s="76">
        <v>604.67550699999993</v>
      </c>
      <c r="E111" s="76">
        <v>663.70400800000004</v>
      </c>
      <c r="F111" s="218">
        <v>9.7620129005820955E-2</v>
      </c>
      <c r="G111" s="76">
        <v>1304.9929399999999</v>
      </c>
      <c r="H111" s="76">
        <v>1713.5244299999997</v>
      </c>
      <c r="I111" s="218">
        <v>0.31305264379437947</v>
      </c>
      <c r="J111" s="218">
        <v>8.1541248046672656E-3</v>
      </c>
    </row>
    <row r="112" spans="1:10" ht="11.1" customHeight="1" x14ac:dyDescent="0.25">
      <c r="A112" s="159"/>
      <c r="B112" s="64"/>
      <c r="C112" s="16" t="s">
        <v>132</v>
      </c>
      <c r="D112" s="76">
        <v>1722.1326749999998</v>
      </c>
      <c r="E112" s="76">
        <v>1088.8936610000001</v>
      </c>
      <c r="F112" s="218">
        <v>-0.36770628836712582</v>
      </c>
      <c r="G112" s="76">
        <v>2281.7658899999997</v>
      </c>
      <c r="H112" s="76">
        <v>1432.2176400000001</v>
      </c>
      <c r="I112" s="218">
        <v>-0.37232051444155811</v>
      </c>
      <c r="J112" s="218">
        <v>6.8154741067835345E-3</v>
      </c>
    </row>
    <row r="113" spans="1:10" ht="11.1" customHeight="1" x14ac:dyDescent="0.25">
      <c r="A113" s="159"/>
      <c r="B113" s="64"/>
      <c r="C113" s="16" t="s">
        <v>87</v>
      </c>
      <c r="D113" s="76">
        <v>164.94842000000003</v>
      </c>
      <c r="E113" s="76">
        <v>233.181422</v>
      </c>
      <c r="F113" s="218">
        <v>0.41366265890876641</v>
      </c>
      <c r="G113" s="76">
        <v>440.72281999999996</v>
      </c>
      <c r="H113" s="76">
        <v>571.80279000000007</v>
      </c>
      <c r="I113" s="218">
        <v>0.29742042855870299</v>
      </c>
      <c r="J113" s="218">
        <v>2.7210299612226417E-3</v>
      </c>
    </row>
    <row r="114" spans="1:10" ht="11.1" customHeight="1" x14ac:dyDescent="0.25">
      <c r="A114" s="159"/>
      <c r="B114" s="64"/>
      <c r="C114" s="16" t="s">
        <v>80</v>
      </c>
      <c r="D114" s="76">
        <v>47.133621000000005</v>
      </c>
      <c r="E114" s="76">
        <v>54.439361000000005</v>
      </c>
      <c r="F114" s="218">
        <v>0.15500060986190722</v>
      </c>
      <c r="G114" s="76">
        <v>357.05752000000001</v>
      </c>
      <c r="H114" s="76">
        <v>354.14094</v>
      </c>
      <c r="I114" s="218">
        <v>-8.1683757843834526E-3</v>
      </c>
      <c r="J114" s="218">
        <v>1.6852455515922714E-3</v>
      </c>
    </row>
    <row r="115" spans="1:10" ht="11.1" customHeight="1" x14ac:dyDescent="0.25">
      <c r="A115" s="159"/>
      <c r="B115" s="64"/>
      <c r="C115" s="16" t="s">
        <v>178</v>
      </c>
      <c r="D115" s="76">
        <v>5.179144</v>
      </c>
      <c r="E115" s="76">
        <v>8.2155769999999997</v>
      </c>
      <c r="F115" s="218">
        <v>0.58628086031205151</v>
      </c>
      <c r="G115" s="76">
        <v>67.895430000000005</v>
      </c>
      <c r="H115" s="76">
        <v>106.93811000000002</v>
      </c>
      <c r="I115" s="218">
        <v>0.57504135403516865</v>
      </c>
      <c r="J115" s="218">
        <v>5.0888489247581778E-4</v>
      </c>
    </row>
    <row r="116" spans="1:10" ht="11.1" customHeight="1" x14ac:dyDescent="0.25">
      <c r="A116" s="159"/>
      <c r="B116" s="64"/>
      <c r="C116" s="16" t="s">
        <v>82</v>
      </c>
      <c r="D116" s="76">
        <v>53.732793000000001</v>
      </c>
      <c r="E116" s="76">
        <v>29.207000000000001</v>
      </c>
      <c r="F116" s="218">
        <v>-0.45643994348106942</v>
      </c>
      <c r="G116" s="76">
        <v>206.66455999999999</v>
      </c>
      <c r="H116" s="76">
        <v>93.396979999999999</v>
      </c>
      <c r="I116" s="218">
        <v>-0.54807452230803388</v>
      </c>
      <c r="J116" s="218">
        <v>4.4444690601756558E-4</v>
      </c>
    </row>
    <row r="117" spans="1:10" ht="11.1" customHeight="1" x14ac:dyDescent="0.25">
      <c r="A117" s="29"/>
      <c r="B117" s="64"/>
      <c r="C117" s="16" t="s">
        <v>18</v>
      </c>
      <c r="D117" s="76">
        <v>28.713227999978699</v>
      </c>
      <c r="E117" s="76">
        <v>193.66485800000373</v>
      </c>
      <c r="F117" s="218">
        <v>5.7447957436254606</v>
      </c>
      <c r="G117" s="76">
        <v>111.96548000004259</v>
      </c>
      <c r="H117" s="76">
        <v>243.11965000003693</v>
      </c>
      <c r="I117" s="218">
        <v>1.1713804111762345</v>
      </c>
      <c r="J117" s="218">
        <v>1.1569300874031457E-3</v>
      </c>
    </row>
    <row r="118" spans="1:10" s="3" customFormat="1" ht="16.5" customHeight="1" x14ac:dyDescent="0.25">
      <c r="A118" s="195" t="s">
        <v>91</v>
      </c>
      <c r="B118" s="196" t="s">
        <v>244</v>
      </c>
      <c r="C118" s="197"/>
      <c r="D118" s="198">
        <v>30345.674113999994</v>
      </c>
      <c r="E118" s="198">
        <v>32469.235599999989</v>
      </c>
      <c r="F118" s="220">
        <v>6.9979051314608576E-2</v>
      </c>
      <c r="G118" s="198">
        <v>128426.34721000002</v>
      </c>
      <c r="H118" s="198">
        <v>123871.06693000003</v>
      </c>
      <c r="I118" s="220">
        <v>-3.5469982437102976E-2</v>
      </c>
      <c r="J118" s="220">
        <v>0.99999999999999989</v>
      </c>
    </row>
    <row r="119" spans="1:10" ht="11.1" customHeight="1" x14ac:dyDescent="0.25">
      <c r="A119" s="159"/>
      <c r="B119" s="29"/>
      <c r="C119" s="16" t="s">
        <v>178</v>
      </c>
      <c r="D119" s="76">
        <v>16201.408107999992</v>
      </c>
      <c r="E119" s="76">
        <v>15979.405379999991</v>
      </c>
      <c r="F119" s="218">
        <v>-1.3702681058344601E-2</v>
      </c>
      <c r="G119" s="76">
        <v>69602.156560000003</v>
      </c>
      <c r="H119" s="76">
        <v>65323.245130000018</v>
      </c>
      <c r="I119" s="218">
        <v>-6.1476707640680361E-2</v>
      </c>
      <c r="J119" s="218">
        <v>0.52734869206313051</v>
      </c>
    </row>
    <row r="120" spans="1:10" ht="11.1" customHeight="1" x14ac:dyDescent="0.25">
      <c r="A120" s="159"/>
      <c r="B120" s="29"/>
      <c r="C120" s="16" t="s">
        <v>71</v>
      </c>
      <c r="D120" s="76">
        <v>9807.4160439999978</v>
      </c>
      <c r="E120" s="76">
        <v>8856.0938130000013</v>
      </c>
      <c r="F120" s="218">
        <v>-9.7000293118185699E-2</v>
      </c>
      <c r="G120" s="76">
        <v>46427.71115000001</v>
      </c>
      <c r="H120" s="76">
        <v>38904.137190000001</v>
      </c>
      <c r="I120" s="218">
        <v>-0.16204921099152669</v>
      </c>
      <c r="J120" s="218">
        <v>0.31406960603628986</v>
      </c>
    </row>
    <row r="121" spans="1:10" ht="11.1" customHeight="1" x14ac:dyDescent="0.25">
      <c r="A121" s="159"/>
      <c r="B121" s="29"/>
      <c r="C121" s="16" t="s">
        <v>72</v>
      </c>
      <c r="D121" s="76">
        <v>3606.2781170000003</v>
      </c>
      <c r="E121" s="76">
        <v>6466.4587449999972</v>
      </c>
      <c r="F121" s="218">
        <v>0.79311149478935117</v>
      </c>
      <c r="G121" s="76">
        <v>8994.8660600000003</v>
      </c>
      <c r="H121" s="76">
        <v>14940.341800000002</v>
      </c>
      <c r="I121" s="218">
        <v>0.6609854666362871</v>
      </c>
      <c r="J121" s="218">
        <v>0.1206120377443979</v>
      </c>
    </row>
    <row r="122" spans="1:10" ht="11.1" customHeight="1" x14ac:dyDescent="0.25">
      <c r="A122" s="159"/>
      <c r="B122" s="29"/>
      <c r="C122" s="16" t="s">
        <v>80</v>
      </c>
      <c r="D122" s="76">
        <v>534.95454000000007</v>
      </c>
      <c r="E122" s="76">
        <v>750.92242000000022</v>
      </c>
      <c r="F122" s="218">
        <v>0.40371258462448067</v>
      </c>
      <c r="G122" s="76">
        <v>2599.1905800000004</v>
      </c>
      <c r="H122" s="76">
        <v>3282.5722700000001</v>
      </c>
      <c r="I122" s="218">
        <v>0.26292096287914357</v>
      </c>
      <c r="J122" s="218">
        <v>2.6499911168562009E-2</v>
      </c>
    </row>
    <row r="123" spans="1:10" ht="11.1" customHeight="1" x14ac:dyDescent="0.25">
      <c r="A123" s="159"/>
      <c r="B123" s="29"/>
      <c r="C123" s="16" t="s">
        <v>134</v>
      </c>
      <c r="D123" s="76">
        <v>67.019400000000005</v>
      </c>
      <c r="E123" s="76">
        <v>116.0082</v>
      </c>
      <c r="F123" s="218">
        <v>0.73096446700507611</v>
      </c>
      <c r="G123" s="76">
        <v>406.97951</v>
      </c>
      <c r="H123" s="76">
        <v>644.42561999999998</v>
      </c>
      <c r="I123" s="218">
        <v>0.58343504811826996</v>
      </c>
      <c r="J123" s="218">
        <v>5.2023901623788156E-3</v>
      </c>
    </row>
    <row r="124" spans="1:10" ht="11.1" customHeight="1" x14ac:dyDescent="0.25">
      <c r="A124" s="159"/>
      <c r="B124" s="29"/>
      <c r="C124" s="16" t="s">
        <v>350</v>
      </c>
      <c r="D124" s="76">
        <v>72</v>
      </c>
      <c r="E124" s="76">
        <v>188.31899999999999</v>
      </c>
      <c r="F124" s="218">
        <v>1.6155416666666667</v>
      </c>
      <c r="G124" s="76">
        <v>155.28</v>
      </c>
      <c r="H124" s="76">
        <v>380.22509999999994</v>
      </c>
      <c r="I124" s="218">
        <v>1.4486418083462129</v>
      </c>
      <c r="J124" s="218">
        <v>3.0695230889943529E-3</v>
      </c>
    </row>
    <row r="125" spans="1:10" ht="11.1" customHeight="1" x14ac:dyDescent="0.25">
      <c r="A125" s="161"/>
      <c r="B125" s="162"/>
      <c r="C125" s="128" t="s">
        <v>18</v>
      </c>
      <c r="D125" s="127">
        <v>56.597905000002356</v>
      </c>
      <c r="E125" s="127">
        <v>112.02804200000173</v>
      </c>
      <c r="F125" s="221">
        <v>0.97936729283525725</v>
      </c>
      <c r="G125" s="127">
        <v>240.16335000000254</v>
      </c>
      <c r="H125" s="127">
        <v>396.11982000000717</v>
      </c>
      <c r="I125" s="221">
        <v>0.64937664302235532</v>
      </c>
      <c r="J125" s="221">
        <v>3.1978397362465269E-3</v>
      </c>
    </row>
    <row r="126" spans="1:10" ht="9" customHeight="1" x14ac:dyDescent="0.25">
      <c r="A126" s="8" t="s">
        <v>44</v>
      </c>
      <c r="B126" s="31"/>
      <c r="C126" s="32"/>
      <c r="D126" s="9"/>
      <c r="E126" s="9"/>
      <c r="F126" s="9"/>
      <c r="G126" s="9"/>
      <c r="H126" s="9"/>
      <c r="I126" s="67"/>
      <c r="J126" s="67" t="s">
        <v>238</v>
      </c>
    </row>
    <row r="127" spans="1:10" ht="9" customHeight="1" x14ac:dyDescent="0.25">
      <c r="A127" s="11" t="s">
        <v>20</v>
      </c>
    </row>
    <row r="128" spans="1:10" ht="9" customHeight="1" x14ac:dyDescent="0.25">
      <c r="A128" s="250" t="s">
        <v>380</v>
      </c>
    </row>
    <row r="129" spans="1:1" ht="9" customHeight="1" x14ac:dyDescent="0.25">
      <c r="A129" s="251" t="s">
        <v>381</v>
      </c>
    </row>
  </sheetData>
  <mergeCells count="10">
    <mergeCell ref="A4:A5"/>
    <mergeCell ref="B4:C5"/>
    <mergeCell ref="D4:F4"/>
    <mergeCell ref="G4:J4"/>
    <mergeCell ref="A68:F68"/>
    <mergeCell ref="B108:C108"/>
    <mergeCell ref="A69:A70"/>
    <mergeCell ref="B69:C70"/>
    <mergeCell ref="D69:F69"/>
    <mergeCell ref="G69:J69"/>
  </mergeCells>
  <conditionalFormatting sqref="D8:J18">
    <cfRule type="containsBlanks" dxfId="68" priority="10">
      <formula>LEN(TRIM(D8))=0</formula>
    </cfRule>
  </conditionalFormatting>
  <conditionalFormatting sqref="D20:J30">
    <cfRule type="containsBlanks" dxfId="67" priority="9">
      <formula>LEN(TRIM(D20))=0</formula>
    </cfRule>
  </conditionalFormatting>
  <conditionalFormatting sqref="D32:J42">
    <cfRule type="containsBlanks" dxfId="66" priority="8">
      <formula>LEN(TRIM(D32))=0</formula>
    </cfRule>
  </conditionalFormatting>
  <conditionalFormatting sqref="D44:J54">
    <cfRule type="containsBlanks" dxfId="65" priority="7">
      <formula>LEN(TRIM(D44))=0</formula>
    </cfRule>
  </conditionalFormatting>
  <conditionalFormatting sqref="D56:J66">
    <cfRule type="containsBlanks" dxfId="64" priority="6">
      <formula>LEN(TRIM(D56))=0</formula>
    </cfRule>
  </conditionalFormatting>
  <conditionalFormatting sqref="D73:J83">
    <cfRule type="containsBlanks" dxfId="63" priority="5">
      <formula>LEN(TRIM(D73))=0</formula>
    </cfRule>
  </conditionalFormatting>
  <conditionalFormatting sqref="D97:J107">
    <cfRule type="containsBlanks" dxfId="62" priority="3">
      <formula>LEN(TRIM(D97))=0</formula>
    </cfRule>
  </conditionalFormatting>
  <conditionalFormatting sqref="D109:J117">
    <cfRule type="containsBlanks" dxfId="61" priority="2">
      <formula>LEN(TRIM(D109))=0</formula>
    </cfRule>
  </conditionalFormatting>
  <conditionalFormatting sqref="D119:J125">
    <cfRule type="containsBlanks" dxfId="60" priority="1">
      <formula>LEN(TRIM(D119))=0</formula>
    </cfRule>
  </conditionalFormatting>
  <conditionalFormatting sqref="F85:F95">
    <cfRule type="containsBlanks" dxfId="59" priority="4">
      <formula>LEN(TRIM(F85))=0</formula>
    </cfRule>
  </conditionalFormatting>
  <conditionalFormatting sqref="I85:I95">
    <cfRule type="containsBlanks" dxfId="58" priority="31">
      <formula>LEN(TRIM(I85))=0</formula>
    </cfRule>
  </conditionalFormatting>
  <pageMargins left="0.35433070866141736" right="0.15748031496062992" top="0.39370078740157483" bottom="0.35433070866141736" header="0" footer="0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6"/>
  <sheetViews>
    <sheetView showGridLines="0" topLeftCell="A34" zoomScale="130" zoomScaleNormal="130" zoomScalePageLayoutView="150" workbookViewId="0">
      <selection activeCell="A124" sqref="A124:A126"/>
    </sheetView>
  </sheetViews>
  <sheetFormatPr baseColWidth="10" defaultColWidth="11.42578125" defaultRowHeight="12.75" x14ac:dyDescent="0.25"/>
  <cols>
    <col min="1" max="1" width="7.7109375" style="39" customWidth="1"/>
    <col min="2" max="2" width="37" style="39" customWidth="1"/>
    <col min="3" max="4" width="8.42578125" style="39" customWidth="1"/>
    <col min="5" max="5" width="8.140625" style="39" customWidth="1"/>
    <col min="6" max="7" width="8.42578125" style="39" customWidth="1"/>
    <col min="8" max="8" width="8.140625" style="39" customWidth="1"/>
    <col min="9" max="9" width="11.42578125" style="39"/>
    <col min="10" max="10" width="11.42578125" style="137"/>
    <col min="11" max="16384" width="11.42578125" style="39"/>
  </cols>
  <sheetData>
    <row r="1" spans="1:8" ht="15" customHeight="1" x14ac:dyDescent="0.25">
      <c r="A1" s="86" t="s">
        <v>329</v>
      </c>
      <c r="B1" s="86"/>
      <c r="C1" s="86"/>
      <c r="D1" s="86"/>
      <c r="E1" s="86"/>
    </row>
    <row r="2" spans="1:8" ht="13.5" x14ac:dyDescent="0.25">
      <c r="A2" s="278" t="s">
        <v>59</v>
      </c>
      <c r="B2" s="278"/>
      <c r="C2" s="278"/>
      <c r="D2" s="278"/>
      <c r="E2" s="278"/>
    </row>
    <row r="3" spans="1:8" ht="2.1" customHeight="1" x14ac:dyDescent="0.25">
      <c r="A3" s="51"/>
      <c r="B3" s="51"/>
      <c r="C3" s="52"/>
      <c r="D3" s="52"/>
      <c r="E3" s="52"/>
    </row>
    <row r="4" spans="1:8" ht="12" customHeight="1" x14ac:dyDescent="0.25">
      <c r="A4" s="279" t="s">
        <v>31</v>
      </c>
      <c r="B4" s="279" t="s">
        <v>4</v>
      </c>
      <c r="C4" s="276" t="s">
        <v>359</v>
      </c>
      <c r="D4" s="277"/>
      <c r="E4" s="177" t="s">
        <v>32</v>
      </c>
      <c r="F4" s="276" t="s">
        <v>233</v>
      </c>
      <c r="G4" s="277"/>
      <c r="H4" s="178" t="s">
        <v>32</v>
      </c>
    </row>
    <row r="5" spans="1:8" ht="12" customHeight="1" x14ac:dyDescent="0.25">
      <c r="A5" s="280"/>
      <c r="B5" s="280"/>
      <c r="C5" s="172">
        <v>2023</v>
      </c>
      <c r="D5" s="173" t="s">
        <v>318</v>
      </c>
      <c r="E5" s="179" t="s">
        <v>33</v>
      </c>
      <c r="F5" s="172">
        <v>2023</v>
      </c>
      <c r="G5" s="173" t="s">
        <v>318</v>
      </c>
      <c r="H5" s="172" t="s">
        <v>33</v>
      </c>
    </row>
    <row r="6" spans="1:8" ht="5.0999999999999996" customHeight="1" x14ac:dyDescent="0.25">
      <c r="A6" s="107"/>
      <c r="B6" s="107"/>
      <c r="C6" s="69"/>
      <c r="D6" s="69"/>
      <c r="E6" s="107"/>
      <c r="F6" s="69"/>
      <c r="G6" s="69"/>
      <c r="H6" s="107"/>
    </row>
    <row r="7" spans="1:8" ht="9.75" customHeight="1" x14ac:dyDescent="0.25">
      <c r="A7" s="103" t="s">
        <v>147</v>
      </c>
      <c r="B7" s="15" t="s">
        <v>278</v>
      </c>
      <c r="C7" s="143">
        <v>3152681.46</v>
      </c>
      <c r="D7" s="143">
        <v>3832179.145</v>
      </c>
      <c r="E7" s="209">
        <f>IFERROR(((D7/C7-1)),"")</f>
        <v>0.21553007927416812</v>
      </c>
      <c r="F7" s="143">
        <v>393181.14099999995</v>
      </c>
      <c r="G7" s="143">
        <v>464118.25899999996</v>
      </c>
      <c r="H7" s="222">
        <f>IFERROR(((G7/F7-1)),"")</f>
        <v>0.18041841432064021</v>
      </c>
    </row>
    <row r="8" spans="1:8" ht="9.75" customHeight="1" x14ac:dyDescent="0.25">
      <c r="A8" s="103" t="s">
        <v>149</v>
      </c>
      <c r="B8" s="15" t="s">
        <v>291</v>
      </c>
      <c r="C8" s="143">
        <v>1343341.5484</v>
      </c>
      <c r="D8" s="143">
        <v>1432370.527</v>
      </c>
      <c r="E8" s="209">
        <f t="shared" ref="E8:E57" si="0">IFERROR(((D8/C8-1)),"")</f>
        <v>6.6274268599850084E-2</v>
      </c>
      <c r="F8" s="143">
        <v>121233.04040000004</v>
      </c>
      <c r="G8" s="143">
        <v>118818.87500000003</v>
      </c>
      <c r="H8" s="222">
        <f t="shared" ref="H8:H57" si="1">IFERROR(((G8/F8-1)),"")</f>
        <v>-1.9913427824911789E-2</v>
      </c>
    </row>
    <row r="9" spans="1:8" ht="9.75" customHeight="1" x14ac:dyDescent="0.25">
      <c r="A9" s="103" t="s">
        <v>148</v>
      </c>
      <c r="B9" s="15" t="s">
        <v>196</v>
      </c>
      <c r="C9" s="143">
        <v>1640544.0883910002</v>
      </c>
      <c r="D9" s="143">
        <v>1819384.3730000001</v>
      </c>
      <c r="E9" s="209">
        <f t="shared" si="0"/>
        <v>0.10901278781504842</v>
      </c>
      <c r="F9" s="143">
        <v>123673.44800000002</v>
      </c>
      <c r="G9" s="143">
        <v>160053.24300000002</v>
      </c>
      <c r="H9" s="222">
        <f t="shared" si="1"/>
        <v>0.29416010945211135</v>
      </c>
    </row>
    <row r="10" spans="1:8" ht="9.75" customHeight="1" x14ac:dyDescent="0.25">
      <c r="A10" s="103" t="s">
        <v>150</v>
      </c>
      <c r="B10" s="15" t="s">
        <v>285</v>
      </c>
      <c r="C10" s="143">
        <v>409658.94700000004</v>
      </c>
      <c r="D10" s="143">
        <v>431417.02400000003</v>
      </c>
      <c r="E10" s="209">
        <f t="shared" si="0"/>
        <v>5.3112661542822348E-2</v>
      </c>
      <c r="F10" s="143">
        <v>39356.555000000008</v>
      </c>
      <c r="G10" s="143">
        <v>32056.063000000002</v>
      </c>
      <c r="H10" s="222">
        <f t="shared" si="1"/>
        <v>-0.18549621530644655</v>
      </c>
    </row>
    <row r="11" spans="1:8" ht="9.75" customHeight="1" x14ac:dyDescent="0.25">
      <c r="A11" s="103" t="s">
        <v>67</v>
      </c>
      <c r="B11" s="15" t="s">
        <v>252</v>
      </c>
      <c r="C11" s="143">
        <v>178340.02535899999</v>
      </c>
      <c r="D11" s="143">
        <v>195606.21780000001</v>
      </c>
      <c r="E11" s="209">
        <f t="shared" si="0"/>
        <v>9.6816137635076682E-2</v>
      </c>
      <c r="F11" s="143">
        <v>10583.445358999999</v>
      </c>
      <c r="G11" s="143">
        <v>15861.315000000001</v>
      </c>
      <c r="H11" s="222">
        <f t="shared" si="1"/>
        <v>0.49869106533552254</v>
      </c>
    </row>
    <row r="12" spans="1:8" ht="9.75" customHeight="1" x14ac:dyDescent="0.25">
      <c r="A12" s="103" t="s">
        <v>154</v>
      </c>
      <c r="B12" s="15" t="s">
        <v>280</v>
      </c>
      <c r="C12" s="143">
        <v>83886.328404999993</v>
      </c>
      <c r="D12" s="143">
        <v>105134.25244400001</v>
      </c>
      <c r="E12" s="209">
        <f t="shared" si="0"/>
        <v>0.25329424285225421</v>
      </c>
      <c r="F12" s="143">
        <v>8773.7806770000007</v>
      </c>
      <c r="G12" s="143">
        <v>9053.1776200000004</v>
      </c>
      <c r="H12" s="222">
        <f t="shared" si="1"/>
        <v>3.1844532395529868E-2</v>
      </c>
    </row>
    <row r="13" spans="1:8" ht="9.75" customHeight="1" x14ac:dyDescent="0.25">
      <c r="A13" s="103" t="s">
        <v>152</v>
      </c>
      <c r="B13" s="15" t="s">
        <v>270</v>
      </c>
      <c r="C13" s="143">
        <v>18130.317279999999</v>
      </c>
      <c r="D13" s="143">
        <v>18381.503441000001</v>
      </c>
      <c r="E13" s="209">
        <f t="shared" si="0"/>
        <v>1.3854482363476972E-2</v>
      </c>
      <c r="F13" s="143">
        <v>1491.193096</v>
      </c>
      <c r="G13" s="143">
        <v>1783.9156220000002</v>
      </c>
      <c r="H13" s="222">
        <f t="shared" si="1"/>
        <v>0.19630088603897367</v>
      </c>
    </row>
    <row r="14" spans="1:8" ht="9.75" customHeight="1" x14ac:dyDescent="0.25">
      <c r="A14" s="103" t="s">
        <v>156</v>
      </c>
      <c r="B14" s="15" t="s">
        <v>287</v>
      </c>
      <c r="C14" s="143">
        <v>154324.089996</v>
      </c>
      <c r="D14" s="143">
        <v>142952.809546</v>
      </c>
      <c r="E14" s="209">
        <f t="shared" si="0"/>
        <v>-7.368441602535758E-2</v>
      </c>
      <c r="F14" s="143">
        <v>9017.8717739999993</v>
      </c>
      <c r="G14" s="143">
        <v>16496.625704999999</v>
      </c>
      <c r="H14" s="222">
        <f t="shared" si="1"/>
        <v>0.82932582303537195</v>
      </c>
    </row>
    <row r="15" spans="1:8" ht="9.75" customHeight="1" x14ac:dyDescent="0.25">
      <c r="A15" s="103" t="s">
        <v>34</v>
      </c>
      <c r="B15" s="15" t="s">
        <v>300</v>
      </c>
      <c r="C15" s="143">
        <v>124090.02602800001</v>
      </c>
      <c r="D15" s="143">
        <v>122233.436374</v>
      </c>
      <c r="E15" s="209">
        <f t="shared" si="0"/>
        <v>-1.4961634818104419E-2</v>
      </c>
      <c r="F15" s="143">
        <v>15001.622039000003</v>
      </c>
      <c r="G15" s="143">
        <v>12206.651759999999</v>
      </c>
      <c r="H15" s="222">
        <f t="shared" si="1"/>
        <v>-0.18631120499729081</v>
      </c>
    </row>
    <row r="16" spans="1:8" ht="9.75" customHeight="1" x14ac:dyDescent="0.25">
      <c r="A16" s="103" t="s">
        <v>151</v>
      </c>
      <c r="B16" s="15" t="s">
        <v>236</v>
      </c>
      <c r="C16" s="143">
        <v>221875.32999999996</v>
      </c>
      <c r="D16" s="143">
        <v>217727.48000000004</v>
      </c>
      <c r="E16" s="209">
        <f t="shared" si="0"/>
        <v>-1.8694507406478711E-2</v>
      </c>
      <c r="F16" s="143">
        <v>12271.120999999999</v>
      </c>
      <c r="G16" s="143">
        <v>22342.929999999997</v>
      </c>
      <c r="H16" s="222">
        <f t="shared" si="1"/>
        <v>0.82077334254955181</v>
      </c>
    </row>
    <row r="17" spans="1:8" ht="9.75" customHeight="1" x14ac:dyDescent="0.25">
      <c r="A17" s="103" t="s">
        <v>35</v>
      </c>
      <c r="B17" s="15" t="s">
        <v>293</v>
      </c>
      <c r="C17" s="143">
        <v>69545.825601999997</v>
      </c>
      <c r="D17" s="143">
        <v>57711.220896000006</v>
      </c>
      <c r="E17" s="209">
        <f t="shared" si="0"/>
        <v>-0.17016987868873112</v>
      </c>
      <c r="F17" s="143">
        <v>6472.0192459999998</v>
      </c>
      <c r="G17" s="143">
        <v>4998.9811170000012</v>
      </c>
      <c r="H17" s="222">
        <f t="shared" si="1"/>
        <v>-0.22760101183419734</v>
      </c>
    </row>
    <row r="18" spans="1:8" ht="9.75" customHeight="1" x14ac:dyDescent="0.25">
      <c r="A18" s="103" t="s">
        <v>153</v>
      </c>
      <c r="B18" s="15" t="s">
        <v>288</v>
      </c>
      <c r="C18" s="143">
        <v>33400.987999999998</v>
      </c>
      <c r="D18" s="143">
        <v>25076.344000000001</v>
      </c>
      <c r="E18" s="209">
        <f t="shared" si="0"/>
        <v>-0.24923346578849692</v>
      </c>
      <c r="F18" s="143">
        <v>2757.1249999999995</v>
      </c>
      <c r="G18" s="143">
        <v>2054.875</v>
      </c>
      <c r="H18" s="222">
        <f t="shared" si="1"/>
        <v>-0.25470372217436632</v>
      </c>
    </row>
    <row r="19" spans="1:8" ht="9.75" customHeight="1" x14ac:dyDescent="0.25">
      <c r="A19" s="103" t="s">
        <v>167</v>
      </c>
      <c r="B19" s="15" t="s">
        <v>289</v>
      </c>
      <c r="C19" s="143">
        <v>37987.794946000002</v>
      </c>
      <c r="D19" s="143">
        <v>39827.966645</v>
      </c>
      <c r="E19" s="209">
        <f t="shared" si="0"/>
        <v>4.8441129621127565E-2</v>
      </c>
      <c r="F19" s="143">
        <v>1970.6134999999997</v>
      </c>
      <c r="G19" s="143">
        <v>2953.1683300000009</v>
      </c>
      <c r="H19" s="222">
        <f t="shared" si="1"/>
        <v>0.4986035211876918</v>
      </c>
    </row>
    <row r="20" spans="1:8" ht="9.75" customHeight="1" x14ac:dyDescent="0.25">
      <c r="A20" s="103" t="s">
        <v>155</v>
      </c>
      <c r="B20" s="15" t="s">
        <v>282</v>
      </c>
      <c r="C20" s="143">
        <v>16681.623</v>
      </c>
      <c r="D20" s="143">
        <v>23010.451800000003</v>
      </c>
      <c r="E20" s="209">
        <f t="shared" si="0"/>
        <v>0.37938927165540215</v>
      </c>
      <c r="F20" s="143">
        <v>982.22500000000002</v>
      </c>
      <c r="G20" s="143">
        <v>3245.04</v>
      </c>
      <c r="H20" s="222">
        <f t="shared" si="1"/>
        <v>2.3037644124309602</v>
      </c>
    </row>
    <row r="21" spans="1:8" ht="9.75" customHeight="1" x14ac:dyDescent="0.25">
      <c r="A21" s="103" t="s">
        <v>118</v>
      </c>
      <c r="B21" s="15" t="s">
        <v>297</v>
      </c>
      <c r="C21" s="143">
        <v>19165.964171</v>
      </c>
      <c r="D21" s="143">
        <v>23163.393334</v>
      </c>
      <c r="E21" s="209">
        <f t="shared" si="0"/>
        <v>0.20856916601401698</v>
      </c>
      <c r="F21" s="143">
        <v>2413.8522060000005</v>
      </c>
      <c r="G21" s="143">
        <v>2812.8753400000001</v>
      </c>
      <c r="H21" s="222">
        <f t="shared" si="1"/>
        <v>0.16530553652297608</v>
      </c>
    </row>
    <row r="22" spans="1:8" ht="9.75" customHeight="1" x14ac:dyDescent="0.25">
      <c r="A22" s="103" t="s">
        <v>158</v>
      </c>
      <c r="B22" s="38" t="s">
        <v>220</v>
      </c>
      <c r="C22" s="143">
        <v>55679.700099999995</v>
      </c>
      <c r="D22" s="143">
        <v>50268.376999999993</v>
      </c>
      <c r="E22" s="209">
        <f t="shared" si="0"/>
        <v>-9.7186642354059716E-2</v>
      </c>
      <c r="F22" s="143">
        <v>5464.5239999999985</v>
      </c>
      <c r="G22" s="143">
        <v>4870.5510000000004</v>
      </c>
      <c r="H22" s="222">
        <f t="shared" si="1"/>
        <v>-0.10869620116958001</v>
      </c>
    </row>
    <row r="23" spans="1:8" ht="9.75" customHeight="1" x14ac:dyDescent="0.25">
      <c r="A23" s="103" t="s">
        <v>114</v>
      </c>
      <c r="B23" s="15" t="s">
        <v>264</v>
      </c>
      <c r="C23" s="143">
        <v>4926.6327280000005</v>
      </c>
      <c r="D23" s="143">
        <v>9167.1396399999976</v>
      </c>
      <c r="E23" s="209">
        <f t="shared" si="0"/>
        <v>0.86073128364116136</v>
      </c>
      <c r="F23" s="143">
        <v>324.37369000000007</v>
      </c>
      <c r="G23" s="143">
        <v>665.40207799999996</v>
      </c>
      <c r="H23" s="222">
        <f t="shared" si="1"/>
        <v>1.051344170361042</v>
      </c>
    </row>
    <row r="24" spans="1:8" ht="9.75" customHeight="1" x14ac:dyDescent="0.25">
      <c r="A24" s="103" t="s">
        <v>66</v>
      </c>
      <c r="B24" s="15" t="s">
        <v>274</v>
      </c>
      <c r="C24" s="143">
        <v>100191.95618899999</v>
      </c>
      <c r="D24" s="143">
        <v>80582.430609999996</v>
      </c>
      <c r="E24" s="209">
        <f t="shared" si="0"/>
        <v>-0.19571955998153179</v>
      </c>
      <c r="F24" s="143">
        <v>6827.9</v>
      </c>
      <c r="G24" s="143">
        <v>9090.371799999999</v>
      </c>
      <c r="H24" s="222">
        <f t="shared" si="1"/>
        <v>0.33135690329383838</v>
      </c>
    </row>
    <row r="25" spans="1:8" ht="9.75" customHeight="1" x14ac:dyDescent="0.25">
      <c r="A25" s="103" t="s">
        <v>161</v>
      </c>
      <c r="B25" s="15" t="s">
        <v>284</v>
      </c>
      <c r="C25" s="143">
        <v>3288.2626280000004</v>
      </c>
      <c r="D25" s="143">
        <v>3557.4626759999996</v>
      </c>
      <c r="E25" s="209">
        <f t="shared" si="0"/>
        <v>8.1866954819157289E-2</v>
      </c>
      <c r="F25" s="143">
        <v>297.93798300000003</v>
      </c>
      <c r="G25" s="143">
        <v>146.71898200000004</v>
      </c>
      <c r="H25" s="222">
        <f t="shared" si="1"/>
        <v>-0.50755193908928353</v>
      </c>
    </row>
    <row r="26" spans="1:8" ht="9.75" customHeight="1" x14ac:dyDescent="0.25">
      <c r="A26" s="103" t="s">
        <v>171</v>
      </c>
      <c r="B26" s="15" t="s">
        <v>281</v>
      </c>
      <c r="C26" s="143">
        <v>71981.468999999997</v>
      </c>
      <c r="D26" s="143">
        <v>97530.334283999997</v>
      </c>
      <c r="E26" s="209">
        <f t="shared" si="0"/>
        <v>0.35493670300060143</v>
      </c>
      <c r="F26" s="143">
        <v>10032.087</v>
      </c>
      <c r="G26" s="143">
        <v>8481.902</v>
      </c>
      <c r="H26" s="222">
        <f t="shared" si="1"/>
        <v>-0.15452268306684336</v>
      </c>
    </row>
    <row r="27" spans="1:8" ht="9.75" customHeight="1" x14ac:dyDescent="0.25">
      <c r="A27" s="103" t="s">
        <v>162</v>
      </c>
      <c r="B27" s="15" t="s">
        <v>303</v>
      </c>
      <c r="C27" s="143">
        <v>13008.447187</v>
      </c>
      <c r="D27" s="143">
        <v>20891.910750000003</v>
      </c>
      <c r="E27" s="209">
        <f t="shared" si="0"/>
        <v>0.6060264879945354</v>
      </c>
      <c r="F27" s="143">
        <v>636.52600000000007</v>
      </c>
      <c r="G27" s="143">
        <v>1746.1150499999999</v>
      </c>
      <c r="H27" s="222">
        <f t="shared" si="1"/>
        <v>1.7431951719175647</v>
      </c>
    </row>
    <row r="28" spans="1:8" ht="9.75" customHeight="1" x14ac:dyDescent="0.25">
      <c r="A28" s="103" t="s">
        <v>160</v>
      </c>
      <c r="B28" s="15" t="s">
        <v>219</v>
      </c>
      <c r="C28" s="143">
        <v>41200.523959999999</v>
      </c>
      <c r="D28" s="143">
        <v>37070.676789999998</v>
      </c>
      <c r="E28" s="209">
        <f t="shared" si="0"/>
        <v>-0.10023773420963067</v>
      </c>
      <c r="F28" s="143">
        <v>2192.5890199999999</v>
      </c>
      <c r="G28" s="143">
        <v>3152.1983999999998</v>
      </c>
      <c r="H28" s="222">
        <f t="shared" si="1"/>
        <v>0.43766039656624756</v>
      </c>
    </row>
    <row r="29" spans="1:8" ht="9.75" customHeight="1" x14ac:dyDescent="0.25">
      <c r="A29" s="103" t="s">
        <v>173</v>
      </c>
      <c r="B29" s="15" t="s">
        <v>267</v>
      </c>
      <c r="C29" s="143">
        <v>15478.882616999997</v>
      </c>
      <c r="D29" s="143">
        <v>15654.257274</v>
      </c>
      <c r="E29" s="209">
        <f t="shared" si="0"/>
        <v>1.1329930030439916E-2</v>
      </c>
      <c r="F29" s="143">
        <v>1144.3265490000001</v>
      </c>
      <c r="G29" s="143">
        <v>1742.7775460000003</v>
      </c>
      <c r="H29" s="222">
        <f t="shared" si="1"/>
        <v>0.52297222110504404</v>
      </c>
    </row>
    <row r="30" spans="1:8" ht="9.75" customHeight="1" x14ac:dyDescent="0.25">
      <c r="A30" s="103" t="s">
        <v>188</v>
      </c>
      <c r="B30" s="15" t="s">
        <v>302</v>
      </c>
      <c r="C30" s="143">
        <v>24188.962625</v>
      </c>
      <c r="D30" s="143">
        <v>64844.451934999997</v>
      </c>
      <c r="E30" s="209">
        <f>IFERROR(((D30/C30-1)),"")</f>
        <v>1.6807454680996265</v>
      </c>
      <c r="F30" s="143">
        <v>5350.3947500000013</v>
      </c>
      <c r="G30" s="143">
        <v>11040.787762000002</v>
      </c>
      <c r="H30" s="222">
        <f t="shared" si="1"/>
        <v>1.0635463882361202</v>
      </c>
    </row>
    <row r="31" spans="1:8" ht="9.75" customHeight="1" x14ac:dyDescent="0.25">
      <c r="A31" s="103" t="s">
        <v>117</v>
      </c>
      <c r="B31" s="15" t="s">
        <v>262</v>
      </c>
      <c r="C31" s="143">
        <v>2148.4905370000001</v>
      </c>
      <c r="D31" s="143">
        <v>2280.8060650000002</v>
      </c>
      <c r="E31" s="209">
        <f t="shared" si="0"/>
        <v>6.1585343626765932E-2</v>
      </c>
      <c r="F31" s="143">
        <v>173.284133</v>
      </c>
      <c r="G31" s="143">
        <v>169.24104799999998</v>
      </c>
      <c r="H31" s="222">
        <f t="shared" si="1"/>
        <v>-2.3332113160066559E-2</v>
      </c>
    </row>
    <row r="32" spans="1:8" ht="9.75" customHeight="1" x14ac:dyDescent="0.25">
      <c r="A32" s="103" t="s">
        <v>119</v>
      </c>
      <c r="B32" s="15" t="s">
        <v>255</v>
      </c>
      <c r="C32" s="143">
        <v>8816.5693499999998</v>
      </c>
      <c r="D32" s="143">
        <v>34102.26597</v>
      </c>
      <c r="E32" s="209">
        <f t="shared" si="0"/>
        <v>2.8679745620103358</v>
      </c>
      <c r="F32" s="143">
        <v>841.14875000000006</v>
      </c>
      <c r="G32" s="143">
        <v>490.21600000000001</v>
      </c>
      <c r="H32" s="222">
        <f t="shared" si="1"/>
        <v>-0.41720652857178953</v>
      </c>
    </row>
    <row r="33" spans="1:8" ht="9.75" customHeight="1" x14ac:dyDescent="0.25">
      <c r="A33" s="103" t="s">
        <v>164</v>
      </c>
      <c r="B33" s="15" t="s">
        <v>301</v>
      </c>
      <c r="C33" s="143">
        <v>19466.122848999999</v>
      </c>
      <c r="D33" s="143">
        <v>19194.476339000001</v>
      </c>
      <c r="E33" s="209">
        <f t="shared" si="0"/>
        <v>-1.3954833846841486E-2</v>
      </c>
      <c r="F33" s="143">
        <v>1847.1542070000003</v>
      </c>
      <c r="G33" s="143">
        <v>1271.492407</v>
      </c>
      <c r="H33" s="222">
        <f t="shared" si="1"/>
        <v>-0.31164793811933222</v>
      </c>
    </row>
    <row r="34" spans="1:8" ht="9.75" customHeight="1" x14ac:dyDescent="0.25">
      <c r="A34" s="103" t="s">
        <v>186</v>
      </c>
      <c r="B34" s="15" t="s">
        <v>283</v>
      </c>
      <c r="C34" s="143">
        <v>24875.741622999994</v>
      </c>
      <c r="D34" s="143">
        <v>24440.667842999999</v>
      </c>
      <c r="E34" s="209">
        <f t="shared" si="0"/>
        <v>-1.7489881772920768E-2</v>
      </c>
      <c r="F34" s="143">
        <v>2046.4591369999998</v>
      </c>
      <c r="G34" s="143">
        <v>2304.4074360000004</v>
      </c>
      <c r="H34" s="222">
        <f t="shared" si="1"/>
        <v>0.12604615178299583</v>
      </c>
    </row>
    <row r="35" spans="1:8" ht="9.75" customHeight="1" x14ac:dyDescent="0.25">
      <c r="A35" s="103" t="s">
        <v>159</v>
      </c>
      <c r="B35" s="15" t="s">
        <v>218</v>
      </c>
      <c r="C35" s="143">
        <v>54294.897999999994</v>
      </c>
      <c r="D35" s="143">
        <v>79237.976999999999</v>
      </c>
      <c r="E35" s="209">
        <f t="shared" si="0"/>
        <v>0.45940005265319783</v>
      </c>
      <c r="F35" s="143">
        <v>300</v>
      </c>
      <c r="G35" s="143">
        <v>557.6</v>
      </c>
      <c r="H35" s="222">
        <f t="shared" si="1"/>
        <v>0.85866666666666669</v>
      </c>
    </row>
    <row r="36" spans="1:8" ht="9.75" customHeight="1" x14ac:dyDescent="0.25">
      <c r="A36" s="103" t="s">
        <v>168</v>
      </c>
      <c r="B36" s="15" t="s">
        <v>272</v>
      </c>
      <c r="C36" s="143">
        <v>7280.0051949999988</v>
      </c>
      <c r="D36" s="143">
        <v>8613.1248329999999</v>
      </c>
      <c r="E36" s="209">
        <f t="shared" si="0"/>
        <v>0.18312069872087511</v>
      </c>
      <c r="F36" s="143">
        <v>1010.0428279999999</v>
      </c>
      <c r="G36" s="143">
        <v>996.04708099999982</v>
      </c>
      <c r="H36" s="222">
        <f t="shared" si="1"/>
        <v>-1.3856587673329868E-2</v>
      </c>
    </row>
    <row r="37" spans="1:8" ht="9.75" customHeight="1" x14ac:dyDescent="0.25">
      <c r="A37" s="103" t="s">
        <v>139</v>
      </c>
      <c r="B37" s="15" t="s">
        <v>271</v>
      </c>
      <c r="C37" s="143">
        <v>3121.9385700000003</v>
      </c>
      <c r="D37" s="143">
        <v>8081.1823120000008</v>
      </c>
      <c r="E37" s="209">
        <f t="shared" si="0"/>
        <v>1.5885141974462362</v>
      </c>
      <c r="F37" s="143">
        <v>312.97103300000003</v>
      </c>
      <c r="G37" s="143">
        <v>539.56520899999998</v>
      </c>
      <c r="H37" s="222">
        <f t="shared" si="1"/>
        <v>0.72401005878393843</v>
      </c>
    </row>
    <row r="38" spans="1:8" ht="9.75" customHeight="1" x14ac:dyDescent="0.25">
      <c r="A38" s="103" t="s">
        <v>166</v>
      </c>
      <c r="B38" s="15" t="s">
        <v>275</v>
      </c>
      <c r="C38" s="143">
        <v>92334.510000000009</v>
      </c>
      <c r="D38" s="143">
        <v>95950.209999999992</v>
      </c>
      <c r="E38" s="209">
        <f t="shared" si="0"/>
        <v>3.9158706750054506E-2</v>
      </c>
      <c r="F38" s="241" t="s">
        <v>378</v>
      </c>
      <c r="G38" s="143">
        <v>24</v>
      </c>
      <c r="H38" s="241" t="s">
        <v>377</v>
      </c>
    </row>
    <row r="39" spans="1:8" ht="9.75" customHeight="1" x14ac:dyDescent="0.25">
      <c r="A39" s="103" t="s">
        <v>110</v>
      </c>
      <c r="B39" s="15" t="s">
        <v>260</v>
      </c>
      <c r="C39" s="143">
        <v>1976.3631810000002</v>
      </c>
      <c r="D39" s="143">
        <v>1925.3259380000002</v>
      </c>
      <c r="E39" s="209">
        <f t="shared" si="0"/>
        <v>-2.5823817955450967E-2</v>
      </c>
      <c r="F39" s="143">
        <v>176.766998</v>
      </c>
      <c r="G39" s="143">
        <v>163.18769399999999</v>
      </c>
      <c r="H39" s="222">
        <f t="shared" si="1"/>
        <v>-7.6820357609965195E-2</v>
      </c>
    </row>
    <row r="40" spans="1:8" ht="9.75" customHeight="1" x14ac:dyDescent="0.25">
      <c r="A40" s="103" t="s">
        <v>157</v>
      </c>
      <c r="B40" s="15" t="s">
        <v>222</v>
      </c>
      <c r="C40" s="143">
        <v>4101.6000000000004</v>
      </c>
      <c r="D40" s="143">
        <v>4853.79</v>
      </c>
      <c r="E40" s="209">
        <f t="shared" si="0"/>
        <v>0.18338940901111744</v>
      </c>
      <c r="F40" s="143">
        <v>560.4</v>
      </c>
      <c r="G40" s="143">
        <v>591.15</v>
      </c>
      <c r="H40" s="222">
        <f t="shared" si="1"/>
        <v>5.4871520342612445E-2</v>
      </c>
    </row>
    <row r="41" spans="1:8" ht="9.75" customHeight="1" x14ac:dyDescent="0.25">
      <c r="A41" s="103" t="s">
        <v>137</v>
      </c>
      <c r="B41" s="15" t="s">
        <v>268</v>
      </c>
      <c r="C41" s="143">
        <v>28480.437114</v>
      </c>
      <c r="D41" s="143">
        <v>21343.092567999996</v>
      </c>
      <c r="E41" s="209">
        <f t="shared" si="0"/>
        <v>-0.25060516162132673</v>
      </c>
      <c r="F41" s="143">
        <v>2385.1067010000002</v>
      </c>
      <c r="G41" s="143">
        <v>2565.5357589999999</v>
      </c>
      <c r="H41" s="222">
        <f t="shared" si="1"/>
        <v>7.5648212268386805E-2</v>
      </c>
    </row>
    <row r="42" spans="1:8" ht="9.75" customHeight="1" x14ac:dyDescent="0.25">
      <c r="A42" s="103" t="s">
        <v>185</v>
      </c>
      <c r="B42" s="15" t="s">
        <v>279</v>
      </c>
      <c r="C42" s="143">
        <v>25797.067880000002</v>
      </c>
      <c r="D42" s="143">
        <v>25313.724247999995</v>
      </c>
      <c r="E42" s="209">
        <f t="shared" si="0"/>
        <v>-1.8736378655449193E-2</v>
      </c>
      <c r="F42" s="143">
        <v>2999.9802499999996</v>
      </c>
      <c r="G42" s="143">
        <v>2176.0207699999996</v>
      </c>
      <c r="H42" s="222">
        <f t="shared" si="1"/>
        <v>-0.27465496814520696</v>
      </c>
    </row>
    <row r="43" spans="1:8" ht="9.75" customHeight="1" x14ac:dyDescent="0.25">
      <c r="A43" s="103" t="s">
        <v>165</v>
      </c>
      <c r="B43" s="15" t="s">
        <v>304</v>
      </c>
      <c r="C43" s="143">
        <v>41892.188173999995</v>
      </c>
      <c r="D43" s="143">
        <v>50679.525966000001</v>
      </c>
      <c r="E43" s="209">
        <f t="shared" si="0"/>
        <v>0.20976077342872701</v>
      </c>
      <c r="F43" s="143">
        <v>4772.2670849999995</v>
      </c>
      <c r="G43" s="143">
        <v>6566.9427080000005</v>
      </c>
      <c r="H43" s="222">
        <f t="shared" si="1"/>
        <v>0.37606353354382738</v>
      </c>
    </row>
    <row r="44" spans="1:8" ht="9.75" customHeight="1" x14ac:dyDescent="0.25">
      <c r="A44" s="103" t="s">
        <v>192</v>
      </c>
      <c r="B44" s="15" t="s">
        <v>277</v>
      </c>
      <c r="C44" s="143">
        <v>2811.8210009999998</v>
      </c>
      <c r="D44" s="143">
        <v>2531.3981389999999</v>
      </c>
      <c r="E44" s="209">
        <f t="shared" si="0"/>
        <v>-9.9729983487665042E-2</v>
      </c>
      <c r="F44" s="143">
        <v>186.69002500000002</v>
      </c>
      <c r="G44" s="143">
        <v>269.52099800000002</v>
      </c>
      <c r="H44" s="222">
        <f t="shared" si="1"/>
        <v>0.44368183570600506</v>
      </c>
    </row>
    <row r="45" spans="1:8" ht="9.75" customHeight="1" x14ac:dyDescent="0.25">
      <c r="A45" s="103" t="s">
        <v>195</v>
      </c>
      <c r="B45" s="15" t="s">
        <v>290</v>
      </c>
      <c r="C45" s="143">
        <v>12646.364010000003</v>
      </c>
      <c r="D45" s="143">
        <v>28146.493999999995</v>
      </c>
      <c r="E45" s="209">
        <f t="shared" si="0"/>
        <v>1.2256590097947044</v>
      </c>
      <c r="F45" s="143">
        <v>1687.34</v>
      </c>
      <c r="G45" s="143">
        <v>52.403999999999996</v>
      </c>
      <c r="H45" s="222">
        <f t="shared" si="1"/>
        <v>-0.96894283309824936</v>
      </c>
    </row>
    <row r="46" spans="1:8" ht="9.75" customHeight="1" x14ac:dyDescent="0.25">
      <c r="A46" s="103" t="s">
        <v>190</v>
      </c>
      <c r="B46" s="15" t="s">
        <v>221</v>
      </c>
      <c r="C46" s="143">
        <v>47627.25</v>
      </c>
      <c r="D46" s="143">
        <v>40582.253399999994</v>
      </c>
      <c r="E46" s="209">
        <f t="shared" si="0"/>
        <v>-0.14791944947482805</v>
      </c>
      <c r="F46" s="143">
        <v>6262.1</v>
      </c>
      <c r="G46" s="143">
        <v>7410.81</v>
      </c>
      <c r="H46" s="222">
        <f t="shared" si="1"/>
        <v>0.18343846313536982</v>
      </c>
    </row>
    <row r="47" spans="1:8" ht="9.75" customHeight="1" x14ac:dyDescent="0.25">
      <c r="A47" s="103" t="s">
        <v>174</v>
      </c>
      <c r="B47" s="15" t="s">
        <v>225</v>
      </c>
      <c r="C47" s="143">
        <v>17952.842199999999</v>
      </c>
      <c r="D47" s="143">
        <v>25968.498379000001</v>
      </c>
      <c r="E47" s="209">
        <f t="shared" si="0"/>
        <v>0.44648396558624026</v>
      </c>
      <c r="F47" s="143">
        <v>1919.97765</v>
      </c>
      <c r="G47" s="143">
        <v>2505.6505000000002</v>
      </c>
      <c r="H47" s="222">
        <f t="shared" si="1"/>
        <v>0.30504149358196964</v>
      </c>
    </row>
    <row r="48" spans="1:8" ht="9.75" customHeight="1" x14ac:dyDescent="0.25">
      <c r="A48" s="103" t="s">
        <v>172</v>
      </c>
      <c r="B48" s="15" t="s">
        <v>310</v>
      </c>
      <c r="C48" s="143">
        <v>14227.634274</v>
      </c>
      <c r="D48" s="143">
        <v>12281.468806000001</v>
      </c>
      <c r="E48" s="209">
        <f t="shared" si="0"/>
        <v>-0.13678770697363785</v>
      </c>
      <c r="F48" s="143">
        <v>1074.7387739999999</v>
      </c>
      <c r="G48" s="143">
        <v>970.13199999999995</v>
      </c>
      <c r="H48" s="222">
        <f t="shared" si="1"/>
        <v>-9.7332278811036899E-2</v>
      </c>
    </row>
    <row r="49" spans="1:8" ht="9.75" customHeight="1" x14ac:dyDescent="0.25">
      <c r="A49" s="103" t="s">
        <v>138</v>
      </c>
      <c r="B49" s="133" t="s">
        <v>269</v>
      </c>
      <c r="C49" s="143">
        <v>13184.215854</v>
      </c>
      <c r="D49" s="143">
        <v>10344.76122</v>
      </c>
      <c r="E49" s="209">
        <f t="shared" si="0"/>
        <v>-0.21536772952170147</v>
      </c>
      <c r="F49" s="143">
        <v>1256.9213649999999</v>
      </c>
      <c r="G49" s="143">
        <v>1248.96531</v>
      </c>
      <c r="H49" s="222">
        <f t="shared" si="1"/>
        <v>-6.3297953408564256E-3</v>
      </c>
    </row>
    <row r="50" spans="1:8" ht="9.75" customHeight="1" x14ac:dyDescent="0.25">
      <c r="A50" s="103" t="s">
        <v>184</v>
      </c>
      <c r="B50" s="15" t="s">
        <v>273</v>
      </c>
      <c r="C50" s="143">
        <v>28351.591</v>
      </c>
      <c r="D50" s="143">
        <v>25220.984780000003</v>
      </c>
      <c r="E50" s="209">
        <f t="shared" si="0"/>
        <v>-0.11042083035128425</v>
      </c>
      <c r="F50" s="143">
        <v>1701.0070000000001</v>
      </c>
      <c r="G50" s="143">
        <v>1420.7619999999999</v>
      </c>
      <c r="H50" s="222">
        <f t="shared" si="1"/>
        <v>-0.16475240842630279</v>
      </c>
    </row>
    <row r="51" spans="1:8" ht="9.75" customHeight="1" x14ac:dyDescent="0.25">
      <c r="A51" s="103" t="s">
        <v>163</v>
      </c>
      <c r="B51" s="15" t="s">
        <v>276</v>
      </c>
      <c r="C51" s="143">
        <v>2995.296867</v>
      </c>
      <c r="D51" s="143">
        <v>2442.6200390000004</v>
      </c>
      <c r="E51" s="209">
        <f>IFERROR(((D51/C51-1)),"")</f>
        <v>-0.18451487533305644</v>
      </c>
      <c r="F51" s="143">
        <v>312.01334499999996</v>
      </c>
      <c r="G51" s="143">
        <v>233.19410000000002</v>
      </c>
      <c r="H51" s="222">
        <f t="shared" si="1"/>
        <v>-0.25261498029835849</v>
      </c>
    </row>
    <row r="52" spans="1:8" ht="9.75" customHeight="1" x14ac:dyDescent="0.25">
      <c r="A52" s="103" t="s">
        <v>189</v>
      </c>
      <c r="B52" s="15" t="s">
        <v>223</v>
      </c>
      <c r="C52" s="143">
        <v>13715.896251999999</v>
      </c>
      <c r="D52" s="143">
        <v>12328.646305000002</v>
      </c>
      <c r="E52" s="209">
        <f t="shared" si="0"/>
        <v>-0.10114176438143541</v>
      </c>
      <c r="F52" s="143">
        <v>1141.2588870000002</v>
      </c>
      <c r="G52" s="143">
        <v>1206.7883280000001</v>
      </c>
      <c r="H52" s="222">
        <f t="shared" si="1"/>
        <v>5.7418559230023147E-2</v>
      </c>
    </row>
    <row r="53" spans="1:8" ht="9.75" customHeight="1" x14ac:dyDescent="0.25">
      <c r="A53" s="103" t="s">
        <v>191</v>
      </c>
      <c r="B53" s="15" t="s">
        <v>228</v>
      </c>
      <c r="C53" s="143">
        <v>29.915707999999999</v>
      </c>
      <c r="D53" s="143">
        <v>80.027354000000003</v>
      </c>
      <c r="E53" s="209">
        <f t="shared" si="0"/>
        <v>1.6750947696106677</v>
      </c>
      <c r="F53" s="143">
        <v>1.6627999999999998</v>
      </c>
      <c r="G53" s="143">
        <v>10.6828</v>
      </c>
      <c r="H53" s="222">
        <f t="shared" si="1"/>
        <v>5.4245850372865059</v>
      </c>
    </row>
    <row r="54" spans="1:8" ht="9.75" customHeight="1" x14ac:dyDescent="0.25">
      <c r="A54" s="103" t="s">
        <v>170</v>
      </c>
      <c r="B54" s="15" t="s">
        <v>286</v>
      </c>
      <c r="C54" s="143">
        <v>1901.8432169999999</v>
      </c>
      <c r="D54" s="143">
        <v>1607.3573130000002</v>
      </c>
      <c r="E54" s="209">
        <f t="shared" si="0"/>
        <v>-0.15484236627271875</v>
      </c>
      <c r="F54" s="143">
        <v>126.815872</v>
      </c>
      <c r="G54" s="143">
        <v>129.99786</v>
      </c>
      <c r="H54" s="222">
        <f t="shared" si="1"/>
        <v>2.5091401808126967E-2</v>
      </c>
    </row>
    <row r="55" spans="1:8" ht="9.75" customHeight="1" x14ac:dyDescent="0.25">
      <c r="A55" s="103" t="s">
        <v>199</v>
      </c>
      <c r="B55" s="15" t="s">
        <v>309</v>
      </c>
      <c r="C55" s="143">
        <v>10710.942074999999</v>
      </c>
      <c r="D55" s="143">
        <v>24064.040656999994</v>
      </c>
      <c r="E55" s="209">
        <f t="shared" si="0"/>
        <v>1.2466782556099294</v>
      </c>
      <c r="F55" s="143">
        <v>116.97200000000001</v>
      </c>
      <c r="G55" s="143">
        <v>852.49661700000001</v>
      </c>
      <c r="H55" s="222">
        <f t="shared" si="1"/>
        <v>6.2880400181239953</v>
      </c>
    </row>
    <row r="56" spans="1:8" ht="9.75" customHeight="1" x14ac:dyDescent="0.25">
      <c r="A56" s="103" t="s">
        <v>187</v>
      </c>
      <c r="B56" s="15" t="s">
        <v>224</v>
      </c>
      <c r="C56" s="143">
        <v>13877.216696</v>
      </c>
      <c r="D56" s="143">
        <v>14962.299505000001</v>
      </c>
      <c r="E56" s="209">
        <f t="shared" si="0"/>
        <v>7.81916743659965E-2</v>
      </c>
      <c r="F56" s="143">
        <v>775.57427600000017</v>
      </c>
      <c r="G56" s="143">
        <v>1332.3757400000002</v>
      </c>
      <c r="H56" s="222">
        <f t="shared" si="1"/>
        <v>0.71792152116195229</v>
      </c>
    </row>
    <row r="57" spans="1:8" ht="9.9499999999999993" customHeight="1" x14ac:dyDescent="0.25">
      <c r="A57" s="168"/>
      <c r="B57" s="168" t="s">
        <v>18</v>
      </c>
      <c r="C57" s="144">
        <v>673801.47110799886</v>
      </c>
      <c r="D57" s="144">
        <v>696177.62451099989</v>
      </c>
      <c r="E57" s="213">
        <f t="shared" si="0"/>
        <v>3.3208822423919093E-2</v>
      </c>
      <c r="F57" s="144">
        <v>55401.173201999984</v>
      </c>
      <c r="G57" s="144">
        <v>64501.325892000059</v>
      </c>
      <c r="H57" s="223">
        <f t="shared" si="1"/>
        <v>0.164259205429093</v>
      </c>
    </row>
    <row r="58" spans="1:8" ht="9" customHeight="1" x14ac:dyDescent="0.25">
      <c r="A58" s="72" t="s">
        <v>53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41"/>
      <c r="C59" s="41"/>
      <c r="D59" s="41"/>
      <c r="E59" s="41"/>
      <c r="F59" s="41"/>
      <c r="G59" s="41"/>
    </row>
    <row r="60" spans="1:8" ht="9" customHeight="1" x14ac:dyDescent="0.25">
      <c r="A60" s="250" t="s">
        <v>380</v>
      </c>
      <c r="B60" s="41"/>
      <c r="C60" s="41"/>
      <c r="D60" s="41"/>
      <c r="E60" s="41"/>
      <c r="F60" s="41"/>
      <c r="G60" s="41"/>
    </row>
    <row r="61" spans="1:8" ht="9" customHeight="1" x14ac:dyDescent="0.25">
      <c r="A61" s="251" t="s">
        <v>381</v>
      </c>
      <c r="B61" s="41"/>
      <c r="C61" s="41"/>
      <c r="D61" s="41"/>
      <c r="E61" s="41"/>
      <c r="F61" s="41"/>
      <c r="G61" s="41"/>
    </row>
    <row r="62" spans="1:8" ht="9" customHeight="1" x14ac:dyDescent="0.25">
      <c r="A62" s="251"/>
      <c r="B62" s="41"/>
      <c r="C62" s="41"/>
      <c r="D62" s="41"/>
      <c r="E62" s="41"/>
      <c r="F62" s="41"/>
      <c r="G62" s="41"/>
    </row>
    <row r="63" spans="1:8" ht="9" customHeight="1" x14ac:dyDescent="0.25">
      <c r="A63" s="251"/>
      <c r="B63" s="41"/>
      <c r="C63" s="41"/>
      <c r="D63" s="41"/>
      <c r="E63" s="41"/>
      <c r="F63" s="41"/>
      <c r="G63" s="41"/>
    </row>
    <row r="64" spans="1:8" ht="9" customHeight="1" x14ac:dyDescent="0.25">
      <c r="A64" s="85"/>
      <c r="B64" s="85"/>
      <c r="C64" s="21"/>
      <c r="D64" s="21"/>
      <c r="E64" s="21"/>
      <c r="F64" s="21"/>
      <c r="G64" s="21"/>
    </row>
    <row r="65" spans="1:8" ht="9" customHeight="1" x14ac:dyDescent="0.25">
      <c r="A65" s="85"/>
      <c r="B65" s="85"/>
      <c r="C65" s="85"/>
      <c r="D65" s="85"/>
      <c r="E65" s="42"/>
    </row>
    <row r="66" spans="1:8" ht="13.5" x14ac:dyDescent="0.25">
      <c r="A66" s="65" t="s">
        <v>330</v>
      </c>
      <c r="B66" s="65"/>
      <c r="C66" s="65"/>
      <c r="D66" s="65"/>
      <c r="E66" s="65"/>
    </row>
    <row r="67" spans="1:8" ht="2.1" customHeight="1" x14ac:dyDescent="0.25">
      <c r="A67" s="51"/>
      <c r="B67" s="51"/>
      <c r="C67" s="52"/>
      <c r="D67" s="52"/>
      <c r="E67" s="52"/>
    </row>
    <row r="68" spans="1:8" ht="12" customHeight="1" x14ac:dyDescent="0.25">
      <c r="A68" s="279" t="s">
        <v>31</v>
      </c>
      <c r="B68" s="279" t="s">
        <v>4</v>
      </c>
      <c r="C68" s="276" t="s">
        <v>359</v>
      </c>
      <c r="D68" s="277"/>
      <c r="E68" s="177" t="s">
        <v>32</v>
      </c>
      <c r="F68" s="276" t="s">
        <v>233</v>
      </c>
      <c r="G68" s="277"/>
      <c r="H68" s="178" t="s">
        <v>32</v>
      </c>
    </row>
    <row r="69" spans="1:8" ht="12" customHeight="1" x14ac:dyDescent="0.25">
      <c r="A69" s="280"/>
      <c r="B69" s="280"/>
      <c r="C69" s="172">
        <v>2023</v>
      </c>
      <c r="D69" s="173" t="s">
        <v>318</v>
      </c>
      <c r="E69" s="179" t="s">
        <v>33</v>
      </c>
      <c r="F69" s="172">
        <v>2023</v>
      </c>
      <c r="G69" s="173" t="s">
        <v>318</v>
      </c>
      <c r="H69" s="172" t="s">
        <v>33</v>
      </c>
    </row>
    <row r="70" spans="1:8" ht="12" customHeight="1" x14ac:dyDescent="0.25">
      <c r="A70" s="275" t="s">
        <v>45</v>
      </c>
      <c r="B70" s="275"/>
      <c r="C70" s="180">
        <f>SUM(C72:C122)</f>
        <v>6294116.1563719995</v>
      </c>
      <c r="D70" s="180">
        <f>SUM(D72:D122)</f>
        <v>6264689.7027860014</v>
      </c>
      <c r="E70" s="181">
        <f>(D70/C70-1)*100</f>
        <v>-0.46752320508428591</v>
      </c>
      <c r="F70" s="180">
        <f>SUM(F72:F122)</f>
        <v>532351.66613099992</v>
      </c>
      <c r="G70" s="180">
        <f>SUM(G72:G122)</f>
        <v>597233.43725099997</v>
      </c>
      <c r="H70" s="181">
        <f>(G70/F70-1)*100</f>
        <v>12.18776520256708</v>
      </c>
    </row>
    <row r="71" spans="1:8" ht="2.1" customHeight="1" x14ac:dyDescent="0.25">
      <c r="A71" s="108"/>
      <c r="B71" s="108"/>
      <c r="C71" s="116"/>
      <c r="D71" s="116"/>
      <c r="E71" s="115"/>
      <c r="F71" s="116"/>
      <c r="G71" s="116"/>
      <c r="H71" s="115"/>
    </row>
    <row r="72" spans="1:8" ht="9.75" customHeight="1" x14ac:dyDescent="0.25">
      <c r="A72" s="103" t="str">
        <f>A7</f>
        <v>1005901100</v>
      </c>
      <c r="B72" s="15" t="str">
        <f>B7</f>
        <v>Maíz duro amarillo</v>
      </c>
      <c r="C72" s="143">
        <v>897065.65678000008</v>
      </c>
      <c r="D72" s="143">
        <v>873871.69445299986</v>
      </c>
      <c r="E72" s="209">
        <f>IFERROR(((D72/C72-1)),"")</f>
        <v>-2.5855367610721491E-2</v>
      </c>
      <c r="F72" s="143">
        <v>97456.23040700001</v>
      </c>
      <c r="G72" s="143">
        <v>109602.59464199998</v>
      </c>
      <c r="H72" s="222">
        <f>IFERROR(((G72/F72-1)),"")</f>
        <v>0.12463404529678512</v>
      </c>
    </row>
    <row r="73" spans="1:8" ht="9.75" customHeight="1" x14ac:dyDescent="0.25">
      <c r="A73" s="103" t="str">
        <f>A8</f>
        <v>2304000000</v>
      </c>
      <c r="B73" s="15" t="str">
        <f>B8</f>
        <v>Tortas y demás residuos sólidos de la extracción del aceite de soya, incluso molidos o en «pellets»</v>
      </c>
      <c r="C73" s="143">
        <v>721541.49329500005</v>
      </c>
      <c r="D73" s="143">
        <v>633428.73990799999</v>
      </c>
      <c r="E73" s="209">
        <f t="shared" ref="E73:E122" si="2">IFERROR(((D73/C73-1)),"")</f>
        <v>-0.12211737537729572</v>
      </c>
      <c r="F73" s="143">
        <v>62018.408441</v>
      </c>
      <c r="G73" s="143">
        <v>48801.999450999989</v>
      </c>
      <c r="H73" s="222">
        <f t="shared" ref="H73:H122" si="3">IFERROR(((G73/F73-1)),"")</f>
        <v>-0.21310461397236891</v>
      </c>
    </row>
    <row r="74" spans="1:8" ht="9.75" customHeight="1" x14ac:dyDescent="0.25">
      <c r="A74" s="103" t="str">
        <f t="shared" ref="A74:B74" si="4">A9</f>
        <v>1001991000</v>
      </c>
      <c r="B74" s="15" t="str">
        <f t="shared" si="4"/>
        <v>Trigo s/m</v>
      </c>
      <c r="C74" s="143">
        <v>628615.42436099995</v>
      </c>
      <c r="D74" s="143">
        <v>564490.06909799995</v>
      </c>
      <c r="E74" s="209">
        <f t="shared" si="2"/>
        <v>-0.10201047059604795</v>
      </c>
      <c r="F74" s="143">
        <v>42533.494245999995</v>
      </c>
      <c r="G74" s="143">
        <v>47403.051103000005</v>
      </c>
      <c r="H74" s="222">
        <f t="shared" si="3"/>
        <v>0.11448758074838783</v>
      </c>
    </row>
    <row r="75" spans="1:8" ht="9.75" customHeight="1" x14ac:dyDescent="0.25">
      <c r="A75" s="103" t="str">
        <f t="shared" ref="A75:B75" si="5">A10</f>
        <v>1507100000</v>
      </c>
      <c r="B75" s="15" t="str">
        <f t="shared" si="5"/>
        <v>Aceite de soya en bruto, incluso desgomado</v>
      </c>
      <c r="C75" s="143">
        <v>474435.85698700004</v>
      </c>
      <c r="D75" s="143">
        <v>428724.336282</v>
      </c>
      <c r="E75" s="209">
        <f t="shared" si="2"/>
        <v>-9.6349211451470351E-2</v>
      </c>
      <c r="F75" s="143">
        <v>36324.996393000001</v>
      </c>
      <c r="G75" s="143">
        <v>36565.226609999998</v>
      </c>
      <c r="H75" s="222">
        <f t="shared" si="3"/>
        <v>6.6133583167069521E-3</v>
      </c>
    </row>
    <row r="76" spans="1:8" ht="9.75" customHeight="1" x14ac:dyDescent="0.25">
      <c r="A76" s="103" t="str">
        <f t="shared" ref="A76:B76" si="6">A11</f>
        <v>1701999000</v>
      </c>
      <c r="B76" s="15" t="str">
        <f t="shared" si="6"/>
        <v>Las demás azúcares de caña o remolacha refinados en estado sólido</v>
      </c>
      <c r="C76" s="143">
        <v>119521.565652</v>
      </c>
      <c r="D76" s="143">
        <v>133364.76544699998</v>
      </c>
      <c r="E76" s="209">
        <f t="shared" si="2"/>
        <v>0.1158217742503973</v>
      </c>
      <c r="F76" s="143">
        <v>7466.1204860000007</v>
      </c>
      <c r="G76" s="143">
        <v>10227.608009</v>
      </c>
      <c r="H76" s="222">
        <f t="shared" si="3"/>
        <v>0.36986913460319415</v>
      </c>
    </row>
    <row r="77" spans="1:8" ht="9.75" customHeight="1" x14ac:dyDescent="0.25">
      <c r="A77" s="103" t="str">
        <f t="shared" ref="A77:B77" si="7">A12</f>
        <v>1507909000</v>
      </c>
      <c r="B77" s="15" t="str">
        <f t="shared" si="7"/>
        <v>Los demás aceite de soya y sus fracciones, incluso refinado, pero sin modificar químicamente</v>
      </c>
      <c r="C77" s="143">
        <v>116927.59827799999</v>
      </c>
      <c r="D77" s="143">
        <v>125523.42895500001</v>
      </c>
      <c r="E77" s="209">
        <f t="shared" si="2"/>
        <v>7.3514130141996814E-2</v>
      </c>
      <c r="F77" s="143">
        <v>11447.684370999999</v>
      </c>
      <c r="G77" s="143">
        <v>11026.934789999999</v>
      </c>
      <c r="H77" s="222">
        <f t="shared" si="3"/>
        <v>-3.6754121389463656E-2</v>
      </c>
    </row>
    <row r="78" spans="1:8" ht="9.75" customHeight="1" x14ac:dyDescent="0.25">
      <c r="A78" s="103" t="str">
        <f t="shared" ref="A78:B78" si="8">A13</f>
        <v>2106909000</v>
      </c>
      <c r="B78" s="15" t="str">
        <f t="shared" si="8"/>
        <v>Las demás preparaciones alimenticias no expresadas ni comprendidas en otra parte</v>
      </c>
      <c r="C78" s="143">
        <v>121168.307942</v>
      </c>
      <c r="D78" s="143">
        <v>114654.15091600003</v>
      </c>
      <c r="E78" s="209">
        <f t="shared" si="2"/>
        <v>-5.3761227969925329E-2</v>
      </c>
      <c r="F78" s="143">
        <v>10136.966678000003</v>
      </c>
      <c r="G78" s="143">
        <v>11246.756407000003</v>
      </c>
      <c r="H78" s="222">
        <f t="shared" si="3"/>
        <v>0.10947946898242722</v>
      </c>
    </row>
    <row r="79" spans="1:8" ht="9.75" customHeight="1" x14ac:dyDescent="0.25">
      <c r="A79" s="103" t="str">
        <f t="shared" ref="A79:B79" si="9">A14</f>
        <v>2207200010</v>
      </c>
      <c r="B79" s="15" t="str">
        <f t="shared" si="9"/>
        <v>Alcohol etílico y aguardiente desnaturalizados, de cualquier graduación, alcohol carburante</v>
      </c>
      <c r="C79" s="143">
        <v>142972.817216</v>
      </c>
      <c r="D79" s="143">
        <v>105984.644279</v>
      </c>
      <c r="E79" s="209">
        <f t="shared" si="2"/>
        <v>-0.2587077296037269</v>
      </c>
      <c r="F79" s="143">
        <v>7251.5419199999997</v>
      </c>
      <c r="G79" s="143">
        <v>11652.080969999999</v>
      </c>
      <c r="H79" s="222">
        <f t="shared" si="3"/>
        <v>0.60684184116252049</v>
      </c>
    </row>
    <row r="80" spans="1:8" ht="9.75" customHeight="1" x14ac:dyDescent="0.25">
      <c r="A80" s="103" t="str">
        <f t="shared" ref="A80:B80" si="10">A15</f>
        <v>1006300000</v>
      </c>
      <c r="B80" s="15" t="str">
        <f t="shared" si="10"/>
        <v>Arroz semiblanqueado o blanqueado, incluso pulido o glaseado</v>
      </c>
      <c r="C80" s="143">
        <v>88810.124704999995</v>
      </c>
      <c r="D80" s="143">
        <v>104189.40895599998</v>
      </c>
      <c r="E80" s="209">
        <f t="shared" si="2"/>
        <v>0.17317039360191488</v>
      </c>
      <c r="F80" s="143">
        <v>11534.463398</v>
      </c>
      <c r="G80" s="143">
        <v>10946.032115</v>
      </c>
      <c r="H80" s="222">
        <f t="shared" si="3"/>
        <v>-5.1015054857430964E-2</v>
      </c>
    </row>
    <row r="81" spans="1:8" ht="9.75" customHeight="1" x14ac:dyDescent="0.25">
      <c r="A81" s="103" t="str">
        <f t="shared" ref="A81:B81" si="11">A16</f>
        <v>1201900000</v>
      </c>
      <c r="B81" s="15" t="str">
        <f t="shared" si="11"/>
        <v>Grano de soya</v>
      </c>
      <c r="C81" s="143">
        <v>128211.152602</v>
      </c>
      <c r="D81" s="143">
        <v>101070.55413800001</v>
      </c>
      <c r="E81" s="209">
        <f t="shared" si="2"/>
        <v>-0.21168672079761508</v>
      </c>
      <c r="F81" s="143">
        <v>5800.4369370000004</v>
      </c>
      <c r="G81" s="143">
        <v>9892.0472960000006</v>
      </c>
      <c r="H81" s="222">
        <f t="shared" si="3"/>
        <v>0.70539692154918776</v>
      </c>
    </row>
    <row r="82" spans="1:8" ht="9.75" customHeight="1" x14ac:dyDescent="0.25">
      <c r="A82" s="103" t="str">
        <f t="shared" ref="A82:B82" si="12">A17</f>
        <v>2309909000</v>
      </c>
      <c r="B82" s="15" t="str">
        <f t="shared" si="12"/>
        <v>Las demás preparaciones de los tipos utilizados para la alimentación de los animales</v>
      </c>
      <c r="C82" s="143">
        <v>110878.59514400002</v>
      </c>
      <c r="D82" s="143">
        <v>99252.293342999968</v>
      </c>
      <c r="E82" s="209">
        <f t="shared" si="2"/>
        <v>-0.10485614275596444</v>
      </c>
      <c r="F82" s="143">
        <v>10856.428103000002</v>
      </c>
      <c r="G82" s="143">
        <v>8791.1642309999952</v>
      </c>
      <c r="H82" s="222">
        <f t="shared" si="3"/>
        <v>-0.19023419603629155</v>
      </c>
    </row>
    <row r="83" spans="1:8" ht="9.75" customHeight="1" x14ac:dyDescent="0.25">
      <c r="A83" s="103" t="str">
        <f t="shared" ref="A83:B83" si="13">A18</f>
        <v>0402211900</v>
      </c>
      <c r="B83" s="15" t="str">
        <f t="shared" si="13"/>
        <v>Leche y nata (crema), en polvo, gránulos o demás formas sólidas, las demás con un contenido de materias grasas superior o igual al 26 % en peso, sobre producto seco, sin adición de azúcar ni otro edulcorante.</v>
      </c>
      <c r="C83" s="143">
        <v>130474.60586299999</v>
      </c>
      <c r="D83" s="143">
        <v>93466.511163999996</v>
      </c>
      <c r="E83" s="209">
        <f t="shared" si="2"/>
        <v>-0.28364212678947631</v>
      </c>
      <c r="F83" s="143">
        <v>9602.8457280000002</v>
      </c>
      <c r="G83" s="143">
        <v>8276.9092990000008</v>
      </c>
      <c r="H83" s="222">
        <f t="shared" si="3"/>
        <v>-0.13807744772300479</v>
      </c>
    </row>
    <row r="84" spans="1:8" ht="9.75" customHeight="1" x14ac:dyDescent="0.25">
      <c r="A84" s="103" t="str">
        <f t="shared" ref="A84:B84" si="14">A19</f>
        <v>0207140090</v>
      </c>
      <c r="B84" s="15" t="str">
        <f t="shared" si="14"/>
        <v>Demás trozos y despojos, de gallo o gallina,congelados</v>
      </c>
      <c r="C84" s="143">
        <v>70545.293027000007</v>
      </c>
      <c r="D84" s="143">
        <v>84364.026741999987</v>
      </c>
      <c r="E84" s="209">
        <f t="shared" si="2"/>
        <v>0.19588456043000768</v>
      </c>
      <c r="F84" s="143">
        <v>2862.8457480000006</v>
      </c>
      <c r="G84" s="143">
        <v>6634.973395</v>
      </c>
      <c r="H84" s="222">
        <f t="shared" si="3"/>
        <v>1.3176147019570399</v>
      </c>
    </row>
    <row r="85" spans="1:8" ht="9.75" customHeight="1" x14ac:dyDescent="0.25">
      <c r="A85" s="103" t="str">
        <f t="shared" ref="A85:B85" si="15">A20</f>
        <v>0402109000</v>
      </c>
      <c r="B85" s="15" t="str">
        <f t="shared" si="15"/>
        <v>Leche y nata (crema), en polvo, gránulos o demás formas sólidas, los demás con un contenido de materias grasas inferior o igual al 1,5 % en peso</v>
      </c>
      <c r="C85" s="143">
        <v>49828.626915000008</v>
      </c>
      <c r="D85" s="143">
        <v>66757.060076000009</v>
      </c>
      <c r="E85" s="209">
        <f t="shared" si="2"/>
        <v>0.33973308535828828</v>
      </c>
      <c r="F85" s="143">
        <v>2712.8107989999999</v>
      </c>
      <c r="G85" s="143">
        <v>9613.752582000001</v>
      </c>
      <c r="H85" s="222">
        <f t="shared" si="3"/>
        <v>2.5438345296855336</v>
      </c>
    </row>
    <row r="86" spans="1:8" ht="9.75" customHeight="1" x14ac:dyDescent="0.25">
      <c r="A86" s="103" t="str">
        <f t="shared" ref="A86:B86" si="16">A21</f>
        <v>2309902000</v>
      </c>
      <c r="B86" s="15" t="str">
        <f t="shared" si="16"/>
        <v>Premezclas para la alimentación de los animales</v>
      </c>
      <c r="C86" s="143">
        <v>58460.396717999996</v>
      </c>
      <c r="D86" s="143">
        <v>66556.050218999997</v>
      </c>
      <c r="E86" s="209">
        <f t="shared" si="2"/>
        <v>0.13848098807901765</v>
      </c>
      <c r="F86" s="143">
        <v>5992.8881919999985</v>
      </c>
      <c r="G86" s="143">
        <v>8039.0182199999999</v>
      </c>
      <c r="H86" s="222">
        <f t="shared" si="3"/>
        <v>0.34142636445836128</v>
      </c>
    </row>
    <row r="87" spans="1:8" ht="9.75" customHeight="1" x14ac:dyDescent="0.25">
      <c r="A87" s="103" t="str">
        <f t="shared" ref="A87:B87" si="17">A22</f>
        <v>0713409000</v>
      </c>
      <c r="B87" s="15" t="str">
        <f t="shared" si="17"/>
        <v>Lentejas excepto para la siembra</v>
      </c>
      <c r="C87" s="143">
        <v>61701.895606000013</v>
      </c>
      <c r="D87" s="143">
        <v>61424.697648999994</v>
      </c>
      <c r="E87" s="209">
        <f t="shared" si="2"/>
        <v>-4.4925355092828578E-3</v>
      </c>
      <c r="F87" s="143">
        <v>6185.4381870000016</v>
      </c>
      <c r="G87" s="143">
        <v>5481.6938230000005</v>
      </c>
      <c r="H87" s="222">
        <f t="shared" si="3"/>
        <v>-0.11377437502795962</v>
      </c>
    </row>
    <row r="88" spans="1:8" ht="9.75" customHeight="1" x14ac:dyDescent="0.25">
      <c r="A88" s="103" t="str">
        <f t="shared" ref="A88:B88" si="18">A23</f>
        <v>1806900000</v>
      </c>
      <c r="B88" s="15" t="str">
        <f t="shared" si="18"/>
        <v>Los demás chocolate y demás preparaciones alimenticias que contengan cacao</v>
      </c>
      <c r="C88" s="143">
        <v>29545.878895999995</v>
      </c>
      <c r="D88" s="143">
        <v>57337.674286000001</v>
      </c>
      <c r="E88" s="209">
        <f t="shared" si="2"/>
        <v>0.94063187247960123</v>
      </c>
      <c r="F88" s="143">
        <v>2300.3243380000004</v>
      </c>
      <c r="G88" s="143">
        <v>4241.4902739999989</v>
      </c>
      <c r="H88" s="222">
        <f t="shared" si="3"/>
        <v>0.84386619049022049</v>
      </c>
    </row>
    <row r="89" spans="1:8" ht="9.75" customHeight="1" x14ac:dyDescent="0.25">
      <c r="A89" s="103" t="str">
        <f t="shared" ref="A89:B89" si="19">A24</f>
        <v>1701140000</v>
      </c>
      <c r="B89" s="15" t="str">
        <f t="shared" si="19"/>
        <v>Los demás azúcares de caña sin adición de aromatizante ni colorante en estado sólido</v>
      </c>
      <c r="C89" s="143">
        <v>64595.091467999999</v>
      </c>
      <c r="D89" s="143">
        <v>51721.475015999997</v>
      </c>
      <c r="E89" s="209">
        <f t="shared" si="2"/>
        <v>-0.19929713170818109</v>
      </c>
      <c r="F89" s="143">
        <v>4761.41849</v>
      </c>
      <c r="G89" s="143">
        <v>5550.4988900000008</v>
      </c>
      <c r="H89" s="222">
        <f t="shared" si="3"/>
        <v>0.1657238072345959</v>
      </c>
    </row>
    <row r="90" spans="1:8" ht="9.75" customHeight="1" x14ac:dyDescent="0.25">
      <c r="A90" s="103" t="str">
        <f t="shared" ref="A90:B90" si="20">A25</f>
        <v>2101110000</v>
      </c>
      <c r="B90" s="15" t="str">
        <f t="shared" si="20"/>
        <v>Extractos, esencias y concentrados de café</v>
      </c>
      <c r="C90" s="143">
        <v>42255.613628999999</v>
      </c>
      <c r="D90" s="143">
        <v>49140.135353000005</v>
      </c>
      <c r="E90" s="209">
        <f t="shared" si="2"/>
        <v>0.16292561230906277</v>
      </c>
      <c r="F90" s="143">
        <v>3982.7546310000002</v>
      </c>
      <c r="G90" s="143">
        <v>2665.6205179999997</v>
      </c>
      <c r="H90" s="222">
        <f t="shared" si="3"/>
        <v>-0.33070932935411368</v>
      </c>
    </row>
    <row r="91" spans="1:8" ht="9.75" customHeight="1" x14ac:dyDescent="0.25">
      <c r="A91" s="103" t="str">
        <f t="shared" ref="A91:B91" si="21">A26</f>
        <v>1208100000</v>
      </c>
      <c r="B91" s="15" t="str">
        <f t="shared" si="21"/>
        <v>Harina de habas (porotos, frijoles, frejoles) de soya</v>
      </c>
      <c r="C91" s="143">
        <v>38775.252751</v>
      </c>
      <c r="D91" s="143">
        <v>47690.539519000005</v>
      </c>
      <c r="E91" s="209">
        <f t="shared" si="2"/>
        <v>0.22992208007644988</v>
      </c>
      <c r="F91" s="143">
        <v>5135.9637549999998</v>
      </c>
      <c r="G91" s="143">
        <v>4109.4054560000004</v>
      </c>
      <c r="H91" s="222">
        <f t="shared" si="3"/>
        <v>-0.19987646875440213</v>
      </c>
    </row>
    <row r="92" spans="1:8" ht="9.75" customHeight="1" x14ac:dyDescent="0.25">
      <c r="A92" s="103" t="str">
        <f t="shared" ref="A92:B92" si="22">A27</f>
        <v>5201002000</v>
      </c>
      <c r="B92" s="15" t="str">
        <f t="shared" si="22"/>
        <v>Algodón sin cardar ni peinar de longitud de fibra superior a 28.57 mm pero inferior o igual a 34.92 mm</v>
      </c>
      <c r="C92" s="143">
        <v>31886.262890000002</v>
      </c>
      <c r="D92" s="143">
        <v>45286.925243999998</v>
      </c>
      <c r="E92" s="209">
        <f t="shared" si="2"/>
        <v>0.4202644380192524</v>
      </c>
      <c r="F92" s="143">
        <v>1379.2965000000002</v>
      </c>
      <c r="G92" s="143">
        <v>3545.7240659999993</v>
      </c>
      <c r="H92" s="222">
        <f t="shared" si="3"/>
        <v>1.5706757510078502</v>
      </c>
    </row>
    <row r="93" spans="1:8" ht="9.75" customHeight="1" x14ac:dyDescent="0.25">
      <c r="A93" s="103" t="str">
        <f t="shared" ref="A93:B93" si="23">A28</f>
        <v>0808100000</v>
      </c>
      <c r="B93" s="15" t="str">
        <f t="shared" si="23"/>
        <v>Manzanas frescas</v>
      </c>
      <c r="C93" s="143">
        <v>42708.726927000003</v>
      </c>
      <c r="D93" s="143">
        <v>44247.082205999999</v>
      </c>
      <c r="E93" s="209">
        <f t="shared" si="2"/>
        <v>3.6019694092718657E-2</v>
      </c>
      <c r="F93" s="143">
        <v>2723.7728569999995</v>
      </c>
      <c r="G93" s="143">
        <v>3793.5357780000008</v>
      </c>
      <c r="H93" s="222">
        <f t="shared" si="3"/>
        <v>0.39275041538458266</v>
      </c>
    </row>
    <row r="94" spans="1:8" ht="9.75" customHeight="1" x14ac:dyDescent="0.25">
      <c r="A94" s="103" t="str">
        <f t="shared" ref="A94:B94" si="24">A29</f>
        <v>1704901000</v>
      </c>
      <c r="B94" s="15" t="str">
        <f t="shared" si="24"/>
        <v>Bombones, caramelos, confites y pastillas</v>
      </c>
      <c r="C94" s="143">
        <v>42543.115093999993</v>
      </c>
      <c r="D94" s="143">
        <v>43159.236122000002</v>
      </c>
      <c r="E94" s="209">
        <f t="shared" si="2"/>
        <v>1.4482273492166131E-2</v>
      </c>
      <c r="F94" s="143">
        <v>3088.5332910000006</v>
      </c>
      <c r="G94" s="143">
        <v>4730.3153770000008</v>
      </c>
      <c r="H94" s="222">
        <f t="shared" si="3"/>
        <v>0.53157338170326995</v>
      </c>
    </row>
    <row r="95" spans="1:8" ht="9.75" customHeight="1" x14ac:dyDescent="0.25">
      <c r="A95" s="103" t="str">
        <f t="shared" ref="A95:B95" si="25">A30</f>
        <v>1404909090</v>
      </c>
      <c r="B95" s="15" t="str">
        <f t="shared" si="25"/>
        <v>Los demás productos vegetales no expresados ni comprendidos en otra parte</v>
      </c>
      <c r="C95" s="143">
        <v>15001.611680999998</v>
      </c>
      <c r="D95" s="143">
        <v>43073.894536000007</v>
      </c>
      <c r="E95" s="209">
        <f>IFERROR(((D95/C95-1)),"")</f>
        <v>1.8712844627590526</v>
      </c>
      <c r="F95" s="143">
        <v>2523.545153</v>
      </c>
      <c r="G95" s="143">
        <v>7865.8353840000018</v>
      </c>
      <c r="H95" s="222">
        <f t="shared" si="3"/>
        <v>2.1169782615734323</v>
      </c>
    </row>
    <row r="96" spans="1:8" ht="9.75" customHeight="1" x14ac:dyDescent="0.25">
      <c r="A96" s="103" t="str">
        <f t="shared" ref="A96:B96" si="26">A31</f>
        <v>2106907900</v>
      </c>
      <c r="B96" s="15" t="str">
        <f t="shared" si="26"/>
        <v>Los demás complementos y suplementos alimenticios</v>
      </c>
      <c r="C96" s="143">
        <v>37466.820717000002</v>
      </c>
      <c r="D96" s="143">
        <v>42643.116892000005</v>
      </c>
      <c r="E96" s="209">
        <f t="shared" si="2"/>
        <v>0.13815680316454859</v>
      </c>
      <c r="F96" s="143">
        <v>3216.1959750000001</v>
      </c>
      <c r="G96" s="143">
        <v>3541.7522819999995</v>
      </c>
      <c r="H96" s="222">
        <f t="shared" si="3"/>
        <v>0.101224026623564</v>
      </c>
    </row>
    <row r="97" spans="1:8" ht="9.75" customHeight="1" x14ac:dyDescent="0.25">
      <c r="A97" s="103" t="str">
        <f t="shared" ref="A97:B97" si="27">A32</f>
        <v>1511900000</v>
      </c>
      <c r="B97" s="15" t="str">
        <f t="shared" si="27"/>
        <v>Los demás aceite de palma y sus fracciones, incluso refinado, pero sin modificar químicamente</v>
      </c>
      <c r="C97" s="143">
        <v>11444.975069</v>
      </c>
      <c r="D97" s="143">
        <v>41682.423260999996</v>
      </c>
      <c r="E97" s="209">
        <f t="shared" si="2"/>
        <v>2.6419846272886622</v>
      </c>
      <c r="F97" s="143">
        <v>1087.5895929999999</v>
      </c>
      <c r="G97" s="143">
        <v>605.73869500000001</v>
      </c>
      <c r="H97" s="222">
        <f t="shared" si="3"/>
        <v>-0.44304478555266935</v>
      </c>
    </row>
    <row r="98" spans="1:8" ht="9.75" customHeight="1" x14ac:dyDescent="0.25">
      <c r="A98" s="103" t="str">
        <f>A33</f>
        <v>2309109000</v>
      </c>
      <c r="B98" s="15" t="str">
        <f>B33</f>
        <v>Los demás alimentos para perros o gatos, acondicionados para la venta al por menor</v>
      </c>
      <c r="C98" s="143">
        <v>39199.732248</v>
      </c>
      <c r="D98" s="143">
        <v>40603.708698999995</v>
      </c>
      <c r="E98" s="209">
        <f t="shared" si="2"/>
        <v>3.5815970428513033E-2</v>
      </c>
      <c r="F98" s="143">
        <v>3616.1844309999997</v>
      </c>
      <c r="G98" s="143">
        <v>3401.3718330000002</v>
      </c>
      <c r="H98" s="222">
        <f t="shared" si="3"/>
        <v>-5.9403109022455602E-2</v>
      </c>
    </row>
    <row r="99" spans="1:8" ht="9.75" customHeight="1" x14ac:dyDescent="0.25">
      <c r="A99" s="103" t="str">
        <f t="shared" ref="A99:B99" si="28">A34</f>
        <v>2004100000</v>
      </c>
      <c r="B99" s="15" t="str">
        <f t="shared" si="28"/>
        <v>Papas preparadas o conservadas, congeladas</v>
      </c>
      <c r="C99" s="143">
        <v>38349.25275</v>
      </c>
      <c r="D99" s="143">
        <v>38322.796163000006</v>
      </c>
      <c r="E99" s="209">
        <f t="shared" si="2"/>
        <v>-6.8988533290248455E-4</v>
      </c>
      <c r="F99" s="143">
        <v>3090.9429599999999</v>
      </c>
      <c r="G99" s="143">
        <v>3538.152216</v>
      </c>
      <c r="H99" s="222">
        <f t="shared" si="3"/>
        <v>0.14468376213581124</v>
      </c>
    </row>
    <row r="100" spans="1:8" ht="9.75" customHeight="1" x14ac:dyDescent="0.25">
      <c r="A100" s="103" t="str">
        <f t="shared" ref="A100:B100" si="29">A35</f>
        <v>1001190000</v>
      </c>
      <c r="B100" s="15" t="str">
        <f t="shared" si="29"/>
        <v>Los demas trigo duro, excepto para siembra</v>
      </c>
      <c r="C100" s="143">
        <v>25103.893158000003</v>
      </c>
      <c r="D100" s="143">
        <v>35963.432262999995</v>
      </c>
      <c r="E100" s="209">
        <f t="shared" si="2"/>
        <v>0.43258386405055749</v>
      </c>
      <c r="F100" s="143">
        <v>130.66539900000001</v>
      </c>
      <c r="G100" s="143">
        <v>204.663813</v>
      </c>
      <c r="H100" s="222">
        <f t="shared" si="3"/>
        <v>0.56631988702686309</v>
      </c>
    </row>
    <row r="101" spans="1:8" ht="9.75" customHeight="1" x14ac:dyDescent="0.25">
      <c r="A101" s="103" t="str">
        <f t="shared" ref="A101:B101" si="30">A36</f>
        <v>2204210000</v>
      </c>
      <c r="B101" s="15" t="str">
        <f t="shared" si="30"/>
        <v>Los demás vinos; mosto de uva en el que la fermentación se ha impedido o cortado añadiendo alcohol en recipientes con capacidad inferior o igual a 2 l</v>
      </c>
      <c r="C101" s="143">
        <v>29336.998706000002</v>
      </c>
      <c r="D101" s="143">
        <v>35591.280759999994</v>
      </c>
      <c r="E101" s="209">
        <f t="shared" si="2"/>
        <v>0.21318752189605772</v>
      </c>
      <c r="F101" s="143">
        <v>4104.7119980000016</v>
      </c>
      <c r="G101" s="143">
        <v>4236.9281039999996</v>
      </c>
      <c r="H101" s="222">
        <f t="shared" si="3"/>
        <v>3.2210811882641188E-2</v>
      </c>
    </row>
    <row r="102" spans="1:8" ht="9.75" customHeight="1" x14ac:dyDescent="0.25">
      <c r="A102" s="103" t="str">
        <f t="shared" ref="A102:B102" si="31">A37</f>
        <v>1905909000</v>
      </c>
      <c r="B102" s="15" t="str">
        <f t="shared" si="31"/>
        <v>Los demás productos de panadería, pastelería o galletería, incluso con adición de cacao</v>
      </c>
      <c r="C102" s="143">
        <v>10573.361468999999</v>
      </c>
      <c r="D102" s="143">
        <v>34861.923754999996</v>
      </c>
      <c r="E102" s="209">
        <f t="shared" si="2"/>
        <v>2.2971466886109537</v>
      </c>
      <c r="F102" s="143">
        <v>1153.6878689999996</v>
      </c>
      <c r="G102" s="143">
        <v>2185.6117479999994</v>
      </c>
      <c r="H102" s="222">
        <f t="shared" si="3"/>
        <v>0.89445673021980965</v>
      </c>
    </row>
    <row r="103" spans="1:8" ht="9.75" customHeight="1" x14ac:dyDescent="0.25">
      <c r="A103" s="103" t="str">
        <f t="shared" ref="A103:B103" si="32">A38</f>
        <v>1003900000</v>
      </c>
      <c r="B103" s="15" t="str">
        <f t="shared" si="32"/>
        <v>Las demás cebada</v>
      </c>
      <c r="C103" s="143">
        <v>43611.350849000002</v>
      </c>
      <c r="D103" s="143">
        <v>33550.907592000003</v>
      </c>
      <c r="E103" s="209">
        <f t="shared" si="2"/>
        <v>-0.23068405497993605</v>
      </c>
      <c r="F103" s="241" t="s">
        <v>378</v>
      </c>
      <c r="G103" s="143">
        <v>9.3434000000000008</v>
      </c>
      <c r="H103" s="241" t="s">
        <v>377</v>
      </c>
    </row>
    <row r="104" spans="1:8" ht="9.75" customHeight="1" x14ac:dyDescent="0.25">
      <c r="A104" s="103" t="str">
        <f t="shared" ref="A104:B104" si="33">A39</f>
        <v>2106902900</v>
      </c>
      <c r="B104" s="15" t="str">
        <f t="shared" si="33"/>
        <v>Las demás preparaciones compuestas cuyo grado alcohólico volumétrico sea inferior o igual al 0.5 % vol, para la elaboración de bebidas</v>
      </c>
      <c r="C104" s="143">
        <v>32914.364418000005</v>
      </c>
      <c r="D104" s="143">
        <v>33005.65327000001</v>
      </c>
      <c r="E104" s="209">
        <f t="shared" si="2"/>
        <v>2.7735261978834025E-3</v>
      </c>
      <c r="F104" s="143">
        <v>3219.6700780000001</v>
      </c>
      <c r="G104" s="143">
        <v>3003.7819569999997</v>
      </c>
      <c r="H104" s="222">
        <f t="shared" si="3"/>
        <v>-6.7052870564336287E-2</v>
      </c>
    </row>
    <row r="105" spans="1:8" ht="9.75" customHeight="1" x14ac:dyDescent="0.25">
      <c r="A105" s="103" t="str">
        <f t="shared" ref="A105:B105" si="34">A40</f>
        <v>0405902000</v>
      </c>
      <c r="B105" s="15" t="str">
        <f t="shared" si="34"/>
        <v>Grasa lactea anhidra (butteroil)</v>
      </c>
      <c r="C105" s="143">
        <v>23164.745282</v>
      </c>
      <c r="D105" s="143">
        <v>32269.290008</v>
      </c>
      <c r="E105" s="209">
        <f t="shared" si="2"/>
        <v>0.39303452790713922</v>
      </c>
      <c r="F105" s="143">
        <v>2778.6435700000002</v>
      </c>
      <c r="G105" s="143">
        <v>4357.6650960000006</v>
      </c>
      <c r="H105" s="222">
        <f t="shared" si="3"/>
        <v>0.56827062781571525</v>
      </c>
    </row>
    <row r="106" spans="1:8" ht="9.75" customHeight="1" x14ac:dyDescent="0.25">
      <c r="A106" s="103" t="str">
        <f t="shared" ref="A106:B106" si="35">A41</f>
        <v>2203000000</v>
      </c>
      <c r="B106" s="15" t="str">
        <f t="shared" si="35"/>
        <v>Cerveza de malta</v>
      </c>
      <c r="C106" s="143">
        <v>41053.994125000005</v>
      </c>
      <c r="D106" s="143">
        <v>32237.520601</v>
      </c>
      <c r="E106" s="209">
        <f t="shared" si="2"/>
        <v>-0.21475312480329833</v>
      </c>
      <c r="F106" s="143">
        <v>3510.1370189999998</v>
      </c>
      <c r="G106" s="143">
        <v>3285.2999609999997</v>
      </c>
      <c r="H106" s="222">
        <f t="shared" si="3"/>
        <v>-6.4053641434217767E-2</v>
      </c>
    </row>
    <row r="107" spans="1:8" ht="9.75" customHeight="1" x14ac:dyDescent="0.25">
      <c r="A107" s="103" t="str">
        <f t="shared" ref="A107:B107" si="36">A42</f>
        <v>0207140021</v>
      </c>
      <c r="B107" s="15" t="str">
        <f t="shared" si="36"/>
        <v>Cuartos traseros sin deshuesar de aves de la especie gallus domesticus</v>
      </c>
      <c r="C107" s="143">
        <v>29905.774881000001</v>
      </c>
      <c r="D107" s="143">
        <v>32091.876550999994</v>
      </c>
      <c r="E107" s="209">
        <f t="shared" si="2"/>
        <v>7.309964977329142E-2</v>
      </c>
      <c r="F107" s="143">
        <v>3229.6063449999992</v>
      </c>
      <c r="G107" s="143">
        <v>2923.4089299999996</v>
      </c>
      <c r="H107" s="222">
        <f t="shared" si="3"/>
        <v>-9.4809516173402164E-2</v>
      </c>
    </row>
    <row r="108" spans="1:8" ht="9.75" customHeight="1" x14ac:dyDescent="0.25">
      <c r="A108" s="103" t="str">
        <f t="shared" ref="A108:B108" si="37">A43</f>
        <v>4407119000</v>
      </c>
      <c r="B108" s="15" t="str">
        <f t="shared" si="37"/>
        <v>Las demás madera de pino aserrada o desbastada longitudinalmente, de espesor superior a 6 mm</v>
      </c>
      <c r="C108" s="143">
        <v>26105.953130999995</v>
      </c>
      <c r="D108" s="143">
        <v>30949.375993000005</v>
      </c>
      <c r="E108" s="209">
        <f t="shared" si="2"/>
        <v>0.18552943988275983</v>
      </c>
      <c r="F108" s="143">
        <v>2932.5035619999999</v>
      </c>
      <c r="G108" s="143">
        <v>4047.3625010000005</v>
      </c>
      <c r="H108" s="222">
        <f t="shared" si="3"/>
        <v>0.38017308945386397</v>
      </c>
    </row>
    <row r="109" spans="1:8" ht="9.75" customHeight="1" x14ac:dyDescent="0.25">
      <c r="A109" s="103" t="str">
        <f t="shared" ref="A109:B109" si="38">A44</f>
        <v>2101120000</v>
      </c>
      <c r="B109" s="15" t="str">
        <f t="shared" si="38"/>
        <v>Preparaciones a base de extractos, esencias o concentrados o a base de café</v>
      </c>
      <c r="C109" s="143">
        <v>31573.297577999998</v>
      </c>
      <c r="D109" s="143">
        <v>29617.614756999999</v>
      </c>
      <c r="E109" s="209">
        <f t="shared" si="2"/>
        <v>-6.1941037871277027E-2</v>
      </c>
      <c r="F109" s="143">
        <v>2500.4318349999999</v>
      </c>
      <c r="G109" s="143">
        <v>4400.4327310000008</v>
      </c>
      <c r="H109" s="222">
        <f t="shared" si="3"/>
        <v>0.75986910317033329</v>
      </c>
    </row>
    <row r="110" spans="1:8" ht="9.75" customHeight="1" x14ac:dyDescent="0.25">
      <c r="A110" s="103" t="str">
        <f t="shared" ref="A110:B110" si="39">A45</f>
        <v>1512111000</v>
      </c>
      <c r="B110" s="15" t="str">
        <f t="shared" si="39"/>
        <v>Aceite de girasol en bruto</v>
      </c>
      <c r="C110" s="143">
        <v>14833.687649</v>
      </c>
      <c r="D110" s="143">
        <v>28091.320739999999</v>
      </c>
      <c r="E110" s="209">
        <f t="shared" si="2"/>
        <v>0.89375166881673906</v>
      </c>
      <c r="F110" s="143">
        <v>1507.87682</v>
      </c>
      <c r="G110" s="143">
        <v>212.59220399999998</v>
      </c>
      <c r="H110" s="222">
        <f t="shared" si="3"/>
        <v>-0.85901222090541851</v>
      </c>
    </row>
    <row r="111" spans="1:8" ht="9.75" customHeight="1" x14ac:dyDescent="0.25">
      <c r="A111" s="103" t="str">
        <f t="shared" ref="A111:B111" si="40">A46</f>
        <v>1107100000</v>
      </c>
      <c r="B111" s="15" t="str">
        <f t="shared" si="40"/>
        <v>Malta sin tostar</v>
      </c>
      <c r="C111" s="143">
        <v>34670.107986999996</v>
      </c>
      <c r="D111" s="143">
        <v>27242.420525000001</v>
      </c>
      <c r="E111" s="209">
        <f t="shared" si="2"/>
        <v>-0.21423894799477117</v>
      </c>
      <c r="F111" s="143">
        <v>4620.3519719999995</v>
      </c>
      <c r="G111" s="143">
        <v>4573.9632739999997</v>
      </c>
      <c r="H111" s="222">
        <f t="shared" si="3"/>
        <v>-1.0040078825405918E-2</v>
      </c>
    </row>
    <row r="112" spans="1:8" ht="9.75" customHeight="1" x14ac:dyDescent="0.25">
      <c r="A112" s="103" t="str">
        <f t="shared" ref="A112:B112" si="41">A47</f>
        <v>1108130000</v>
      </c>
      <c r="B112" s="15" t="str">
        <f t="shared" si="41"/>
        <v>Fecula de papa (patata)</v>
      </c>
      <c r="C112" s="143">
        <v>21090.926089999997</v>
      </c>
      <c r="D112" s="143">
        <v>26647.985199000002</v>
      </c>
      <c r="E112" s="209">
        <f t="shared" si="2"/>
        <v>0.26348103849431337</v>
      </c>
      <c r="F112" s="143">
        <v>2106.4899899999996</v>
      </c>
      <c r="G112" s="143">
        <v>2829.49494</v>
      </c>
      <c r="H112" s="222">
        <f t="shared" si="3"/>
        <v>0.34322733714960618</v>
      </c>
    </row>
    <row r="113" spans="1:8" ht="9.75" customHeight="1" x14ac:dyDescent="0.25">
      <c r="A113" s="103" t="str">
        <f t="shared" ref="A113:B113" si="42">A48</f>
        <v>5201003000</v>
      </c>
      <c r="B113" s="15" t="str">
        <f t="shared" si="42"/>
        <v>Algodón sin cardar ni peinar de longitud de fibra superior a 22.22 mm pero inferior o igual a 28.57 mm</v>
      </c>
      <c r="C113" s="143">
        <v>34969.318429999992</v>
      </c>
      <c r="D113" s="143">
        <v>25712.191588999998</v>
      </c>
      <c r="E113" s="209">
        <f t="shared" si="2"/>
        <v>-0.26472139740242562</v>
      </c>
      <c r="F113" s="143">
        <v>2497.7596189999999</v>
      </c>
      <c r="G113" s="143">
        <v>1854.6366989999999</v>
      </c>
      <c r="H113" s="222">
        <f t="shared" si="3"/>
        <v>-0.25747990923861597</v>
      </c>
    </row>
    <row r="114" spans="1:8" ht="9.75" customHeight="1" x14ac:dyDescent="0.25">
      <c r="A114" s="103" t="str">
        <f t="shared" ref="A114:B114" si="43">A49</f>
        <v>2202990000</v>
      </c>
      <c r="B114" s="15" t="str">
        <f t="shared" si="43"/>
        <v>Las demás agua, incluidas el agua mineral y la gaseada, con adición de azúcar u otro edulcorante o aromatizada, y demás bebidas no alcohólicas</v>
      </c>
      <c r="C114" s="143">
        <v>30322.566617</v>
      </c>
      <c r="D114" s="143">
        <v>25318.443951000001</v>
      </c>
      <c r="E114" s="209">
        <f t="shared" si="2"/>
        <v>-0.16502965363078781</v>
      </c>
      <c r="F114" s="143">
        <v>1758.370909</v>
      </c>
      <c r="G114" s="143">
        <v>2301.1687830000005</v>
      </c>
      <c r="H114" s="222">
        <f t="shared" si="3"/>
        <v>0.30869361590422018</v>
      </c>
    </row>
    <row r="115" spans="1:8" ht="9.75" customHeight="1" x14ac:dyDescent="0.25">
      <c r="A115" s="103" t="str">
        <f t="shared" ref="A115:B115" si="44">A50</f>
        <v>2301109000</v>
      </c>
      <c r="B115" s="15" t="str">
        <f t="shared" si="44"/>
        <v>Los demás harina, polvo y «pellets», de carne o despojos, impropios para la alimentación humana</v>
      </c>
      <c r="C115" s="143">
        <v>26285.055208999998</v>
      </c>
      <c r="D115" s="143">
        <v>23856.350664000001</v>
      </c>
      <c r="E115" s="209">
        <f t="shared" si="2"/>
        <v>-9.2398685324747154E-2</v>
      </c>
      <c r="F115" s="143">
        <v>1968.517857</v>
      </c>
      <c r="G115" s="143">
        <v>1528.623818</v>
      </c>
      <c r="H115" s="222">
        <f t="shared" si="3"/>
        <v>-0.22346459161431931</v>
      </c>
    </row>
    <row r="116" spans="1:8" ht="9.75" customHeight="1" x14ac:dyDescent="0.25">
      <c r="A116" s="103" t="str">
        <f t="shared" ref="A116:B116" si="45">A51</f>
        <v>1901109900</v>
      </c>
      <c r="B116" s="15" t="str">
        <f t="shared" si="45"/>
        <v>Las demás preparaciones para la alimentación de lactantes o niños de corta edad, acondicionadas para la venta al por menor, a base de harina, sémola, almidón, fécula o extracto de malta</v>
      </c>
      <c r="C116" s="143">
        <v>28606.280483000002</v>
      </c>
      <c r="D116" s="143">
        <v>22346.074228000001</v>
      </c>
      <c r="E116" s="209">
        <f>IFERROR(((D116/C116-1)),"")</f>
        <v>-0.21884027385945137</v>
      </c>
      <c r="F116" s="143">
        <v>2964.3787670000002</v>
      </c>
      <c r="G116" s="143">
        <v>1995.7815190000001</v>
      </c>
      <c r="H116" s="222">
        <f t="shared" si="3"/>
        <v>-0.32674544116379445</v>
      </c>
    </row>
    <row r="117" spans="1:8" ht="9.75" customHeight="1" x14ac:dyDescent="0.25">
      <c r="A117" s="103" t="str">
        <f t="shared" ref="A117:B117" si="46">A52</f>
        <v>0206290000</v>
      </c>
      <c r="B117" s="15" t="str">
        <f t="shared" si="46"/>
        <v>Los demas despojos comestibles de la especia bovina, congelados, excepto lengua e higado</v>
      </c>
      <c r="C117" s="143">
        <v>21814.359066999998</v>
      </c>
      <c r="D117" s="143">
        <v>22137.283474999997</v>
      </c>
      <c r="E117" s="209">
        <f t="shared" si="2"/>
        <v>1.4803295710324571E-2</v>
      </c>
      <c r="F117" s="143">
        <v>1806.324327</v>
      </c>
      <c r="G117" s="143">
        <v>2461.0027460000001</v>
      </c>
      <c r="H117" s="222">
        <f t="shared" si="3"/>
        <v>0.36243680562466341</v>
      </c>
    </row>
    <row r="118" spans="1:8" ht="9.75" customHeight="1" x14ac:dyDescent="0.25">
      <c r="A118" s="103" t="str">
        <f t="shared" ref="A118:B118" si="47">A53</f>
        <v>0105110000</v>
      </c>
      <c r="B118" s="15" t="str">
        <f t="shared" si="47"/>
        <v>Gallos y gallinas de peso inferior o igual a 185 gr</v>
      </c>
      <c r="C118" s="143">
        <v>16619.992166</v>
      </c>
      <c r="D118" s="143">
        <v>20161.008598</v>
      </c>
      <c r="E118" s="209">
        <f t="shared" si="2"/>
        <v>0.2130576474785566</v>
      </c>
      <c r="F118" s="143">
        <v>428.84809100000001</v>
      </c>
      <c r="G118" s="143">
        <v>2923.2548999999999</v>
      </c>
      <c r="H118" s="222">
        <f t="shared" si="3"/>
        <v>5.8165277200685965</v>
      </c>
    </row>
    <row r="119" spans="1:8" ht="9.75" customHeight="1" x14ac:dyDescent="0.25">
      <c r="A119" s="103" t="str">
        <f>A54</f>
        <v>1901101000</v>
      </c>
      <c r="B119" s="15" t="str">
        <f>B54</f>
        <v>Fórmulas lácteas para niños de hasta 12 meses de edad</v>
      </c>
      <c r="C119" s="143">
        <v>24479.829819000002</v>
      </c>
      <c r="D119" s="143">
        <v>20132.763988999999</v>
      </c>
      <c r="E119" s="209">
        <f t="shared" si="2"/>
        <v>-0.17757745303547945</v>
      </c>
      <c r="F119" s="143">
        <v>1601.554181</v>
      </c>
      <c r="G119" s="143">
        <v>1673.5191280000001</v>
      </c>
      <c r="H119" s="222">
        <f t="shared" si="3"/>
        <v>4.4934444212849423E-2</v>
      </c>
    </row>
    <row r="120" spans="1:8" ht="9.75" customHeight="1" x14ac:dyDescent="0.25">
      <c r="A120" s="103" t="str">
        <f t="shared" ref="A120:B120" si="48">A55</f>
        <v>4403110000</v>
      </c>
      <c r="B120" s="15" t="str">
        <f t="shared" si="48"/>
        <v>Madera en bruto de coníferas tratada con pintura u otros agentes de conservación</v>
      </c>
      <c r="C120" s="143">
        <v>11918.335782</v>
      </c>
      <c r="D120" s="143">
        <v>20065.333269000002</v>
      </c>
      <c r="E120" s="209">
        <f t="shared" si="2"/>
        <v>0.68356838035258516</v>
      </c>
      <c r="F120" s="143">
        <v>410.94083000000001</v>
      </c>
      <c r="G120" s="143">
        <v>424.267585</v>
      </c>
      <c r="H120" s="222">
        <f t="shared" si="3"/>
        <v>3.2429863442870799E-2</v>
      </c>
    </row>
    <row r="121" spans="1:8" ht="9.75" customHeight="1" x14ac:dyDescent="0.25">
      <c r="A121" s="103" t="str">
        <f t="shared" ref="A121:B121" si="49">A56</f>
        <v>0207120000</v>
      </c>
      <c r="B121" s="15" t="str">
        <f t="shared" si="49"/>
        <v>Carnes y despojos comestibles de gallo o gallina sin trocear, congelados</v>
      </c>
      <c r="C121" s="143">
        <v>20687.984669000001</v>
      </c>
      <c r="D121" s="143">
        <v>19883.437144000003</v>
      </c>
      <c r="E121" s="209">
        <f t="shared" si="2"/>
        <v>-3.8889603693760266E-2</v>
      </c>
      <c r="F121" s="143">
        <v>1023.689565</v>
      </c>
      <c r="G121" s="143">
        <v>1807.8997909999998</v>
      </c>
      <c r="H121" s="222">
        <f t="shared" si="3"/>
        <v>0.76606253771864896</v>
      </c>
    </row>
    <row r="122" spans="1:8" ht="9.9499999999999993" customHeight="1" x14ac:dyDescent="0.25">
      <c r="A122" s="158"/>
      <c r="B122" s="158" t="s">
        <v>18</v>
      </c>
      <c r="C122" s="144">
        <v>1359542.2335960004</v>
      </c>
      <c r="D122" s="144">
        <v>1450924.7749429995</v>
      </c>
      <c r="E122" s="213">
        <f t="shared" si="2"/>
        <v>6.7215669428151159E-2</v>
      </c>
      <c r="F122" s="144">
        <v>119006.38352000013</v>
      </c>
      <c r="G122" s="144">
        <v>142201.44991099995</v>
      </c>
      <c r="H122" s="223">
        <f t="shared" si="3"/>
        <v>0.19490606894294604</v>
      </c>
    </row>
    <row r="123" spans="1:8" ht="8.1" customHeight="1" x14ac:dyDescent="0.25">
      <c r="A123" s="72" t="s">
        <v>53</v>
      </c>
      <c r="B123" s="37"/>
      <c r="C123" s="21"/>
      <c r="D123" s="21"/>
      <c r="E123" s="21"/>
    </row>
    <row r="124" spans="1:8" ht="9" customHeight="1" x14ac:dyDescent="0.25">
      <c r="A124" s="11" t="s">
        <v>20</v>
      </c>
    </row>
    <row r="125" spans="1:8" ht="9" customHeight="1" x14ac:dyDescent="0.25">
      <c r="A125" s="250" t="s">
        <v>380</v>
      </c>
    </row>
    <row r="126" spans="1:8" ht="9" customHeight="1" x14ac:dyDescent="0.25">
      <c r="A126" s="251" t="s">
        <v>381</v>
      </c>
    </row>
  </sheetData>
  <mergeCells count="10">
    <mergeCell ref="A70:B70"/>
    <mergeCell ref="A2:E2"/>
    <mergeCell ref="A4:A5"/>
    <mergeCell ref="B4:B5"/>
    <mergeCell ref="C4:D4"/>
    <mergeCell ref="F68:G68"/>
    <mergeCell ref="A68:A69"/>
    <mergeCell ref="B68:B69"/>
    <mergeCell ref="C68:D68"/>
    <mergeCell ref="F4:G4"/>
  </mergeCells>
  <phoneticPr fontId="11" type="noConversion"/>
  <conditionalFormatting sqref="C7:H57">
    <cfRule type="containsBlanks" dxfId="57" priority="6">
      <formula>LEN(TRIM(C7))=0</formula>
    </cfRule>
  </conditionalFormatting>
  <conditionalFormatting sqref="C72:H122">
    <cfRule type="containsBlanks" dxfId="56" priority="1">
      <formula>LEN(TRIM(C72))=0</formula>
    </cfRule>
  </conditionalFormatting>
  <pageMargins left="0.75" right="0.75" top="1" bottom="1" header="0" footer="0"/>
  <ignoredErrors>
    <ignoredError sqref="B70 A70 A67 A3 B2:B3 B67 B58 C2:E3 C67:E67 A58" numberStoredAsText="1"/>
    <ignoredError sqref="E70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4"/>
  <sheetViews>
    <sheetView showGridLines="0" zoomScale="130" zoomScaleNormal="130" zoomScalePageLayoutView="150" workbookViewId="0">
      <selection activeCell="A60" sqref="A60:A62"/>
    </sheetView>
  </sheetViews>
  <sheetFormatPr baseColWidth="10" defaultColWidth="11.42578125" defaultRowHeight="13.5" x14ac:dyDescent="0.2"/>
  <cols>
    <col min="1" max="1" width="9.7109375" style="15" customWidth="1"/>
    <col min="2" max="2" width="42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6" t="s">
        <v>342</v>
      </c>
      <c r="B1" s="86"/>
      <c r="C1" s="86"/>
      <c r="D1" s="86"/>
      <c r="E1" s="86"/>
      <c r="F1" s="86"/>
      <c r="G1" s="86"/>
    </row>
    <row r="2" spans="1:7" ht="11.25" customHeight="1" x14ac:dyDescent="0.25">
      <c r="A2" s="278" t="s">
        <v>336</v>
      </c>
      <c r="B2" s="278"/>
      <c r="C2" s="278"/>
      <c r="D2" s="278"/>
      <c r="E2" s="278"/>
      <c r="F2" s="86"/>
      <c r="G2" s="86"/>
    </row>
    <row r="3" spans="1:7" ht="3" customHeight="1" x14ac:dyDescent="0.25">
      <c r="A3" s="49"/>
    </row>
    <row r="4" spans="1:7" s="39" customFormat="1" ht="15" customHeight="1" x14ac:dyDescent="0.25">
      <c r="A4" s="279" t="s">
        <v>31</v>
      </c>
      <c r="B4" s="279" t="s">
        <v>4</v>
      </c>
      <c r="C4" s="276" t="s">
        <v>359</v>
      </c>
      <c r="D4" s="277"/>
      <c r="E4" s="202" t="s">
        <v>29</v>
      </c>
      <c r="F4" s="203" t="s">
        <v>337</v>
      </c>
      <c r="G4" s="281" t="s">
        <v>338</v>
      </c>
    </row>
    <row r="5" spans="1:7" s="39" customFormat="1" ht="15" customHeight="1" x14ac:dyDescent="0.25">
      <c r="A5" s="280"/>
      <c r="B5" s="280"/>
      <c r="C5" s="172">
        <v>2023</v>
      </c>
      <c r="D5" s="173" t="s">
        <v>318</v>
      </c>
      <c r="E5" s="204" t="s">
        <v>339</v>
      </c>
      <c r="F5" s="205">
        <v>2023</v>
      </c>
      <c r="G5" s="282"/>
    </row>
    <row r="6" spans="1:7" s="39" customFormat="1" ht="14.1" customHeight="1" x14ac:dyDescent="0.25">
      <c r="A6" s="275" t="s">
        <v>45</v>
      </c>
      <c r="B6" s="275"/>
      <c r="C6" s="180">
        <f>SUM(C8:C58)</f>
        <v>6294116.1563719995</v>
      </c>
      <c r="D6" s="180">
        <f>SUM(D8:D58)</f>
        <v>6264689.7027860004</v>
      </c>
      <c r="E6" s="206">
        <f>(D6/C6-1)</f>
        <v>-4.6752320508429701E-3</v>
      </c>
      <c r="F6" s="206">
        <f>SUM(F7:F58)</f>
        <v>1</v>
      </c>
      <c r="G6" s="207">
        <f>SUM(G7:G58)</f>
        <v>-0.4675232050843432</v>
      </c>
    </row>
    <row r="7" spans="1:7" ht="3.95" customHeight="1" x14ac:dyDescent="0.2">
      <c r="A7" s="43"/>
      <c r="B7" s="43"/>
      <c r="C7" s="111"/>
      <c r="D7" s="111"/>
      <c r="E7" s="111"/>
      <c r="F7" s="111"/>
      <c r="G7" s="208"/>
    </row>
    <row r="8" spans="1:7" ht="10.5" customHeight="1" x14ac:dyDescent="0.2">
      <c r="A8" s="102" t="s">
        <v>147</v>
      </c>
      <c r="B8" s="13" t="s">
        <v>278</v>
      </c>
      <c r="C8" s="143">
        <v>897065.65678000043</v>
      </c>
      <c r="D8" s="143">
        <v>873871.69445299974</v>
      </c>
      <c r="E8" s="209">
        <f>IFERROR(((D8/C8-1)),"")</f>
        <v>-2.5855367610722046E-2</v>
      </c>
      <c r="F8" s="210">
        <f>C8/$C$6</f>
        <v>0.14252448389784395</v>
      </c>
      <c r="G8" s="211">
        <f>F8*E8*100</f>
        <v>-0.36850229247071903</v>
      </c>
    </row>
    <row r="9" spans="1:7" ht="10.5" customHeight="1" x14ac:dyDescent="0.2">
      <c r="A9" s="102" t="s">
        <v>149</v>
      </c>
      <c r="B9" s="13" t="s">
        <v>291</v>
      </c>
      <c r="C9" s="143">
        <v>721541.49329500017</v>
      </c>
      <c r="D9" s="143">
        <v>633428.73990799964</v>
      </c>
      <c r="E9" s="209">
        <f t="shared" ref="E9:E58" si="0">IFERROR(((D9/C9-1)),"")</f>
        <v>-0.12211737537729639</v>
      </c>
      <c r="F9" s="210">
        <f t="shared" ref="F9:F58" si="1">C9/$C$6</f>
        <v>0.11463746066467653</v>
      </c>
      <c r="G9" s="211">
        <f t="shared" ref="G9:G58" si="2">F9*E9*100</f>
        <v>-1.3999225816288354</v>
      </c>
    </row>
    <row r="10" spans="1:7" ht="10.5" customHeight="1" x14ac:dyDescent="0.2">
      <c r="A10" s="102" t="s">
        <v>148</v>
      </c>
      <c r="B10" s="13" t="s">
        <v>196</v>
      </c>
      <c r="C10" s="143">
        <v>628615.42436100007</v>
      </c>
      <c r="D10" s="143">
        <v>564490.06909800018</v>
      </c>
      <c r="E10" s="209">
        <f t="shared" si="0"/>
        <v>-0.10201047059604773</v>
      </c>
      <c r="F10" s="210">
        <f t="shared" si="1"/>
        <v>9.9873502290644275E-2</v>
      </c>
      <c r="G10" s="211">
        <f t="shared" si="2"/>
        <v>-1.0188142968744074</v>
      </c>
    </row>
    <row r="11" spans="1:7" ht="10.5" customHeight="1" x14ac:dyDescent="0.2">
      <c r="A11" s="102" t="s">
        <v>150</v>
      </c>
      <c r="B11" s="13" t="s">
        <v>285</v>
      </c>
      <c r="C11" s="143">
        <v>474435.85698699986</v>
      </c>
      <c r="D11" s="143">
        <v>428724.33628199989</v>
      </c>
      <c r="E11" s="209">
        <f t="shared" si="0"/>
        <v>-9.6349211451470351E-2</v>
      </c>
      <c r="F11" s="210">
        <f t="shared" si="1"/>
        <v>7.5377677373604443E-2</v>
      </c>
      <c r="G11" s="211">
        <f t="shared" si="2"/>
        <v>-0.72625797759901267</v>
      </c>
    </row>
    <row r="12" spans="1:7" ht="10.5" customHeight="1" x14ac:dyDescent="0.2">
      <c r="A12" s="102" t="s">
        <v>67</v>
      </c>
      <c r="B12" s="13" t="s">
        <v>252</v>
      </c>
      <c r="C12" s="143">
        <v>119521.56565199999</v>
      </c>
      <c r="D12" s="143">
        <v>133364.76544700013</v>
      </c>
      <c r="E12" s="209">
        <f t="shared" si="0"/>
        <v>0.11582177425039863</v>
      </c>
      <c r="F12" s="210">
        <f t="shared" si="1"/>
        <v>1.8989412124369436E-2</v>
      </c>
      <c r="G12" s="211">
        <f t="shared" si="2"/>
        <v>0.21993874042164993</v>
      </c>
    </row>
    <row r="13" spans="1:7" ht="10.5" customHeight="1" x14ac:dyDescent="0.2">
      <c r="A13" s="102" t="s">
        <v>154</v>
      </c>
      <c r="B13" s="13" t="s">
        <v>280</v>
      </c>
      <c r="C13" s="143">
        <v>116927.59827800008</v>
      </c>
      <c r="D13" s="143">
        <v>125523.42895500004</v>
      </c>
      <c r="E13" s="209">
        <f t="shared" si="0"/>
        <v>7.351413014199637E-2</v>
      </c>
      <c r="F13" s="210">
        <f t="shared" si="1"/>
        <v>1.8577286369210969E-2</v>
      </c>
      <c r="G13" s="211">
        <f t="shared" si="2"/>
        <v>0.13656930478313103</v>
      </c>
    </row>
    <row r="14" spans="1:7" ht="10.5" customHeight="1" x14ac:dyDescent="0.2">
      <c r="A14" s="102" t="s">
        <v>152</v>
      </c>
      <c r="B14" s="13" t="s">
        <v>270</v>
      </c>
      <c r="C14" s="143">
        <v>121168.3079420001</v>
      </c>
      <c r="D14" s="143">
        <v>114654.1509160001</v>
      </c>
      <c r="E14" s="209">
        <f t="shared" si="0"/>
        <v>-5.376122796992544E-2</v>
      </c>
      <c r="F14" s="210">
        <f t="shared" si="1"/>
        <v>1.9251044138950704E-2</v>
      </c>
      <c r="G14" s="211">
        <f t="shared" si="2"/>
        <v>-0.10349597726132258</v>
      </c>
    </row>
    <row r="15" spans="1:7" ht="10.5" customHeight="1" x14ac:dyDescent="0.2">
      <c r="A15" s="102" t="s">
        <v>156</v>
      </c>
      <c r="B15" s="13" t="s">
        <v>287</v>
      </c>
      <c r="C15" s="143">
        <v>142972.81721600005</v>
      </c>
      <c r="D15" s="143">
        <v>105984.644279</v>
      </c>
      <c r="E15" s="209">
        <f t="shared" si="0"/>
        <v>-0.25870772960372723</v>
      </c>
      <c r="F15" s="210">
        <f t="shared" si="1"/>
        <v>2.2715312788000916E-2</v>
      </c>
      <c r="G15" s="211">
        <f t="shared" si="2"/>
        <v>-0.58766269986222286</v>
      </c>
    </row>
    <row r="16" spans="1:7" ht="10.5" customHeight="1" x14ac:dyDescent="0.2">
      <c r="A16" s="102" t="s">
        <v>34</v>
      </c>
      <c r="B16" s="13" t="s">
        <v>300</v>
      </c>
      <c r="C16" s="143">
        <v>88810.12470499998</v>
      </c>
      <c r="D16" s="143">
        <v>104189.40895599996</v>
      </c>
      <c r="E16" s="209">
        <f t="shared" si="0"/>
        <v>0.17317039360191466</v>
      </c>
      <c r="F16" s="210">
        <f t="shared" si="1"/>
        <v>1.4110023154734906E-2</v>
      </c>
      <c r="G16" s="211">
        <f t="shared" si="2"/>
        <v>0.24434382634375734</v>
      </c>
    </row>
    <row r="17" spans="1:7" ht="10.5" customHeight="1" x14ac:dyDescent="0.2">
      <c r="A17" s="102" t="s">
        <v>151</v>
      </c>
      <c r="B17" s="13" t="s">
        <v>236</v>
      </c>
      <c r="C17" s="143">
        <v>128211.152602</v>
      </c>
      <c r="D17" s="143">
        <v>101070.55413800005</v>
      </c>
      <c r="E17" s="209">
        <f t="shared" si="0"/>
        <v>-0.21168672079761475</v>
      </c>
      <c r="F17" s="210">
        <f t="shared" si="1"/>
        <v>2.0370001032186603E-2</v>
      </c>
      <c r="G17" s="211">
        <f t="shared" si="2"/>
        <v>-0.43120587211476091</v>
      </c>
    </row>
    <row r="18" spans="1:7" ht="10.5" customHeight="1" x14ac:dyDescent="0.2">
      <c r="A18" s="102" t="s">
        <v>35</v>
      </c>
      <c r="B18" s="13" t="s">
        <v>293</v>
      </c>
      <c r="C18" s="143">
        <v>110878.59514399982</v>
      </c>
      <c r="D18" s="143">
        <v>99252.293342999881</v>
      </c>
      <c r="E18" s="209">
        <f t="shared" si="0"/>
        <v>-0.10485614275596356</v>
      </c>
      <c r="F18" s="210">
        <f t="shared" si="1"/>
        <v>1.7616229568904476E-2</v>
      </c>
      <c r="G18" s="211">
        <f t="shared" si="2"/>
        <v>-0.18471698824988741</v>
      </c>
    </row>
    <row r="19" spans="1:7" ht="10.5" customHeight="1" x14ac:dyDescent="0.2">
      <c r="A19" s="102" t="s">
        <v>153</v>
      </c>
      <c r="B19" s="13" t="s">
        <v>288</v>
      </c>
      <c r="C19" s="143">
        <v>130474.60586300002</v>
      </c>
      <c r="D19" s="143">
        <v>93466.511163999996</v>
      </c>
      <c r="E19" s="209">
        <f t="shared" si="0"/>
        <v>-0.28364212678947653</v>
      </c>
      <c r="F19" s="210">
        <f t="shared" si="1"/>
        <v>2.0729615186861609E-2</v>
      </c>
      <c r="G19" s="211">
        <f t="shared" si="2"/>
        <v>-0.58797921391288588</v>
      </c>
    </row>
    <row r="20" spans="1:7" ht="10.5" customHeight="1" x14ac:dyDescent="0.2">
      <c r="A20" s="102" t="s">
        <v>167</v>
      </c>
      <c r="B20" s="13" t="s">
        <v>289</v>
      </c>
      <c r="C20" s="143">
        <v>70545.293027000051</v>
      </c>
      <c r="D20" s="143">
        <v>84364.026742000118</v>
      </c>
      <c r="E20" s="209">
        <f t="shared" si="0"/>
        <v>0.19588456043000879</v>
      </c>
      <c r="F20" s="210">
        <f t="shared" si="1"/>
        <v>1.1208133322354057E-2</v>
      </c>
      <c r="G20" s="211">
        <f t="shared" si="2"/>
        <v>0.21955002690902584</v>
      </c>
    </row>
    <row r="21" spans="1:7" ht="10.5" customHeight="1" x14ac:dyDescent="0.2">
      <c r="A21" s="102" t="s">
        <v>155</v>
      </c>
      <c r="B21" s="13" t="s">
        <v>282</v>
      </c>
      <c r="C21" s="143">
        <v>49828.626915000008</v>
      </c>
      <c r="D21" s="143">
        <v>66757.060076000009</v>
      </c>
      <c r="E21" s="209">
        <f t="shared" si="0"/>
        <v>0.33973308535828828</v>
      </c>
      <c r="F21" s="210">
        <f t="shared" si="1"/>
        <v>7.9166996091349223E-3</v>
      </c>
      <c r="G21" s="211">
        <f t="shared" si="2"/>
        <v>0.26895647840661618</v>
      </c>
    </row>
    <row r="22" spans="1:7" ht="10.5" customHeight="1" x14ac:dyDescent="0.2">
      <c r="A22" s="102" t="s">
        <v>118</v>
      </c>
      <c r="B22" s="13" t="s">
        <v>297</v>
      </c>
      <c r="C22" s="143">
        <v>58460.396718000004</v>
      </c>
      <c r="D22" s="143">
        <v>66556.05021900007</v>
      </c>
      <c r="E22" s="209">
        <f t="shared" si="0"/>
        <v>0.13848098807901876</v>
      </c>
      <c r="F22" s="210">
        <f t="shared" si="1"/>
        <v>9.288102612916703E-3</v>
      </c>
      <c r="G22" s="211">
        <f t="shared" si="2"/>
        <v>0.12862256272160208</v>
      </c>
    </row>
    <row r="23" spans="1:7" ht="10.5" customHeight="1" x14ac:dyDescent="0.2">
      <c r="A23" s="102" t="s">
        <v>158</v>
      </c>
      <c r="B23" s="13" t="s">
        <v>220</v>
      </c>
      <c r="C23" s="143">
        <v>61701.895605999998</v>
      </c>
      <c r="D23" s="143">
        <v>61424.697648999972</v>
      </c>
      <c r="E23" s="209">
        <f t="shared" si="0"/>
        <v>-4.4925355092829689E-3</v>
      </c>
      <c r="F23" s="210">
        <f t="shared" si="1"/>
        <v>9.8031072311137134E-3</v>
      </c>
      <c r="G23" s="211">
        <f t="shared" si="2"/>
        <v>-4.4040807337087E-3</v>
      </c>
    </row>
    <row r="24" spans="1:7" ht="10.5" customHeight="1" x14ac:dyDescent="0.2">
      <c r="A24" s="102" t="s">
        <v>114</v>
      </c>
      <c r="B24" s="13" t="s">
        <v>264</v>
      </c>
      <c r="C24" s="143">
        <v>29545.878896000002</v>
      </c>
      <c r="D24" s="143">
        <v>57337.674285999958</v>
      </c>
      <c r="E24" s="209">
        <f t="shared" si="0"/>
        <v>0.94063187247959923</v>
      </c>
      <c r="F24" s="210">
        <f t="shared" si="1"/>
        <v>4.6942061700098311E-3</v>
      </c>
      <c r="G24" s="211">
        <f t="shared" si="2"/>
        <v>0.44155199395016348</v>
      </c>
    </row>
    <row r="25" spans="1:7" ht="10.5" customHeight="1" x14ac:dyDescent="0.2">
      <c r="A25" s="102" t="s">
        <v>66</v>
      </c>
      <c r="B25" s="13" t="s">
        <v>274</v>
      </c>
      <c r="C25" s="143">
        <v>64595.091468000013</v>
      </c>
      <c r="D25" s="143">
        <v>51721.475016000004</v>
      </c>
      <c r="E25" s="209">
        <f t="shared" si="0"/>
        <v>-0.1992971317081812</v>
      </c>
      <c r="F25" s="210">
        <f t="shared" si="1"/>
        <v>1.0262773972260684E-2</v>
      </c>
      <c r="G25" s="211">
        <f t="shared" si="2"/>
        <v>-0.20453414160409317</v>
      </c>
    </row>
    <row r="26" spans="1:7" ht="10.5" customHeight="1" x14ac:dyDescent="0.2">
      <c r="A26" s="102" t="s">
        <v>161</v>
      </c>
      <c r="B26" s="13" t="s">
        <v>284</v>
      </c>
      <c r="C26" s="143">
        <v>42255.613629000014</v>
      </c>
      <c r="D26" s="143">
        <v>49140.135353000012</v>
      </c>
      <c r="E26" s="209">
        <f t="shared" si="0"/>
        <v>0.16292561230906255</v>
      </c>
      <c r="F26" s="210">
        <f t="shared" si="1"/>
        <v>6.7135102974261972E-3</v>
      </c>
      <c r="G26" s="211">
        <f t="shared" si="2"/>
        <v>0.10938027759513598</v>
      </c>
    </row>
    <row r="27" spans="1:7" ht="10.5" customHeight="1" x14ac:dyDescent="0.2">
      <c r="A27" s="102" t="s">
        <v>171</v>
      </c>
      <c r="B27" s="13" t="s">
        <v>281</v>
      </c>
      <c r="C27" s="143">
        <v>38775.252751000007</v>
      </c>
      <c r="D27" s="143">
        <v>47690.539518999984</v>
      </c>
      <c r="E27" s="209">
        <f t="shared" si="0"/>
        <v>0.22992208007644899</v>
      </c>
      <c r="F27" s="210">
        <f t="shared" si="1"/>
        <v>6.1605556344467762E-3</v>
      </c>
      <c r="G27" s="211">
        <f t="shared" si="2"/>
        <v>0.14164477658986907</v>
      </c>
    </row>
    <row r="28" spans="1:7" ht="10.5" customHeight="1" x14ac:dyDescent="0.2">
      <c r="A28" s="102" t="s">
        <v>162</v>
      </c>
      <c r="B28" s="13" t="s">
        <v>303</v>
      </c>
      <c r="C28" s="143">
        <v>31886.262890000002</v>
      </c>
      <c r="D28" s="143">
        <v>45286.925244000005</v>
      </c>
      <c r="E28" s="209">
        <f t="shared" si="0"/>
        <v>0.42026443801925262</v>
      </c>
      <c r="F28" s="210">
        <f t="shared" si="1"/>
        <v>5.0660429674020515E-3</v>
      </c>
      <c r="G28" s="211">
        <f t="shared" si="2"/>
        <v>0.21290777006766101</v>
      </c>
    </row>
    <row r="29" spans="1:7" ht="10.5" customHeight="1" x14ac:dyDescent="0.2">
      <c r="A29" s="102" t="s">
        <v>160</v>
      </c>
      <c r="B29" s="13" t="s">
        <v>219</v>
      </c>
      <c r="C29" s="143">
        <v>42708.726927000003</v>
      </c>
      <c r="D29" s="143">
        <v>44247.082206000014</v>
      </c>
      <c r="E29" s="209">
        <f t="shared" si="0"/>
        <v>3.6019694092718879E-2</v>
      </c>
      <c r="F29" s="210">
        <f t="shared" si="1"/>
        <v>6.7855002777098099E-3</v>
      </c>
      <c r="G29" s="211">
        <f t="shared" si="2"/>
        <v>2.4441164426916639E-2</v>
      </c>
    </row>
    <row r="30" spans="1:7" ht="10.5" customHeight="1" x14ac:dyDescent="0.2">
      <c r="A30" s="102" t="s">
        <v>173</v>
      </c>
      <c r="B30" s="13" t="s">
        <v>267</v>
      </c>
      <c r="C30" s="143">
        <v>42543.115093999957</v>
      </c>
      <c r="D30" s="143">
        <v>43159.236122000002</v>
      </c>
      <c r="E30" s="209">
        <f t="shared" si="0"/>
        <v>1.4482273492167019E-2</v>
      </c>
      <c r="F30" s="210">
        <f t="shared" si="1"/>
        <v>6.7591881110949017E-3</v>
      </c>
      <c r="G30" s="211">
        <f t="shared" si="2"/>
        <v>9.7888410809880162E-3</v>
      </c>
    </row>
    <row r="31" spans="1:7" ht="10.5" customHeight="1" x14ac:dyDescent="0.2">
      <c r="A31" s="102" t="s">
        <v>188</v>
      </c>
      <c r="B31" s="13" t="s">
        <v>302</v>
      </c>
      <c r="C31" s="143">
        <v>15001.611681000004</v>
      </c>
      <c r="D31" s="143">
        <v>43073.894536000036</v>
      </c>
      <c r="E31" s="209">
        <f t="shared" si="0"/>
        <v>1.8712844627590535</v>
      </c>
      <c r="F31" s="210">
        <f t="shared" si="1"/>
        <v>2.3834341960487595E-3</v>
      </c>
      <c r="G31" s="211">
        <f t="shared" si="2"/>
        <v>0.44600833790746597</v>
      </c>
    </row>
    <row r="32" spans="1:7" ht="10.5" customHeight="1" x14ac:dyDescent="0.2">
      <c r="A32" s="102" t="s">
        <v>117</v>
      </c>
      <c r="B32" s="13" t="s">
        <v>262</v>
      </c>
      <c r="C32" s="143">
        <v>37466.820717000024</v>
      </c>
      <c r="D32" s="143">
        <v>42643.116891999976</v>
      </c>
      <c r="E32" s="209">
        <f t="shared" si="0"/>
        <v>0.13815680316454726</v>
      </c>
      <c r="F32" s="210">
        <f t="shared" si="1"/>
        <v>5.952673860184418E-3</v>
      </c>
      <c r="G32" s="211">
        <f t="shared" si="2"/>
        <v>8.2240239080424438E-2</v>
      </c>
    </row>
    <row r="33" spans="1:7" ht="10.5" customHeight="1" x14ac:dyDescent="0.2">
      <c r="A33" s="102" t="s">
        <v>119</v>
      </c>
      <c r="B33" s="13" t="s">
        <v>255</v>
      </c>
      <c r="C33" s="143">
        <v>11444.975068999996</v>
      </c>
      <c r="D33" s="143">
        <v>41682.423261000011</v>
      </c>
      <c r="E33" s="209">
        <f t="shared" si="0"/>
        <v>2.6419846272886645</v>
      </c>
      <c r="F33" s="210">
        <f t="shared" si="1"/>
        <v>1.8183609556384499E-3</v>
      </c>
      <c r="G33" s="211">
        <f t="shared" si="2"/>
        <v>0.48040816916587092</v>
      </c>
    </row>
    <row r="34" spans="1:7" ht="10.5" customHeight="1" x14ac:dyDescent="0.2">
      <c r="A34" s="102" t="s">
        <v>164</v>
      </c>
      <c r="B34" s="13" t="s">
        <v>301</v>
      </c>
      <c r="C34" s="143">
        <v>39199.732248</v>
      </c>
      <c r="D34" s="143">
        <v>40603.708699000017</v>
      </c>
      <c r="E34" s="209">
        <f t="shared" si="0"/>
        <v>3.5815970428513477E-2</v>
      </c>
      <c r="F34" s="210">
        <f t="shared" si="1"/>
        <v>6.2279963181669611E-3</v>
      </c>
      <c r="G34" s="211">
        <f t="shared" si="2"/>
        <v>2.2306173196035867E-2</v>
      </c>
    </row>
    <row r="35" spans="1:7" ht="10.5" customHeight="1" x14ac:dyDescent="0.2">
      <c r="A35" s="102" t="s">
        <v>186</v>
      </c>
      <c r="B35" s="13" t="s">
        <v>283</v>
      </c>
      <c r="C35" s="143">
        <v>38349.252749999978</v>
      </c>
      <c r="D35" s="143">
        <v>38322.796163000014</v>
      </c>
      <c r="E35" s="209">
        <f t="shared" si="0"/>
        <v>-6.8988533290170739E-4</v>
      </c>
      <c r="F35" s="210">
        <f t="shared" si="1"/>
        <v>6.0928733752675015E-3</v>
      </c>
      <c r="G35" s="211">
        <f t="shared" si="2"/>
        <v>-4.2033839768243692E-4</v>
      </c>
    </row>
    <row r="36" spans="1:7" ht="10.5" customHeight="1" x14ac:dyDescent="0.2">
      <c r="A36" s="102" t="s">
        <v>159</v>
      </c>
      <c r="B36" s="13" t="s">
        <v>218</v>
      </c>
      <c r="C36" s="143">
        <v>25103.893158000006</v>
      </c>
      <c r="D36" s="143">
        <v>35963.432262999995</v>
      </c>
      <c r="E36" s="209">
        <f t="shared" si="0"/>
        <v>0.43258386405055727</v>
      </c>
      <c r="F36" s="210">
        <f t="shared" si="1"/>
        <v>3.9884699510328355E-3</v>
      </c>
      <c r="G36" s="211">
        <f t="shared" si="2"/>
        <v>0.17253477430673209</v>
      </c>
    </row>
    <row r="37" spans="1:7" ht="10.5" customHeight="1" x14ac:dyDescent="0.2">
      <c r="A37" s="102" t="s">
        <v>168</v>
      </c>
      <c r="B37" s="13" t="s">
        <v>272</v>
      </c>
      <c r="C37" s="143">
        <v>29336.998706000024</v>
      </c>
      <c r="D37" s="143">
        <v>35591.280759999965</v>
      </c>
      <c r="E37" s="209">
        <f t="shared" si="0"/>
        <v>0.21318752189605572</v>
      </c>
      <c r="F37" s="210">
        <f t="shared" si="1"/>
        <v>4.6610195899069971E-3</v>
      </c>
      <c r="G37" s="211">
        <f t="shared" si="2"/>
        <v>9.936712158812426E-2</v>
      </c>
    </row>
    <row r="38" spans="1:7" ht="10.5" customHeight="1" x14ac:dyDescent="0.2">
      <c r="A38" s="102" t="s">
        <v>139</v>
      </c>
      <c r="B38" s="13" t="s">
        <v>271</v>
      </c>
      <c r="C38" s="143">
        <v>10573.361469000007</v>
      </c>
      <c r="D38" s="143">
        <v>34861.923755000018</v>
      </c>
      <c r="E38" s="209">
        <f t="shared" si="0"/>
        <v>2.2971466886109533</v>
      </c>
      <c r="F38" s="210">
        <f t="shared" si="1"/>
        <v>1.6798802574203864E-3</v>
      </c>
      <c r="G38" s="211">
        <f t="shared" si="2"/>
        <v>0.38589313705961559</v>
      </c>
    </row>
    <row r="39" spans="1:7" ht="10.5" customHeight="1" x14ac:dyDescent="0.2">
      <c r="A39" s="102" t="s">
        <v>166</v>
      </c>
      <c r="B39" s="13" t="s">
        <v>275</v>
      </c>
      <c r="C39" s="143">
        <v>43611.350849000002</v>
      </c>
      <c r="D39" s="143">
        <v>33550.907592000003</v>
      </c>
      <c r="E39" s="209">
        <f t="shared" si="0"/>
        <v>-0.23068405497993605</v>
      </c>
      <c r="F39" s="210">
        <f t="shared" si="1"/>
        <v>6.9289078506835312E-3</v>
      </c>
      <c r="G39" s="211">
        <f t="shared" si="2"/>
        <v>-0.15983885595779901</v>
      </c>
    </row>
    <row r="40" spans="1:7" ht="10.5" customHeight="1" x14ac:dyDescent="0.2">
      <c r="A40" s="102" t="s">
        <v>110</v>
      </c>
      <c r="B40" s="13" t="s">
        <v>260</v>
      </c>
      <c r="C40" s="143">
        <v>32914.364417999997</v>
      </c>
      <c r="D40" s="143">
        <v>33005.653270000003</v>
      </c>
      <c r="E40" s="209">
        <f t="shared" si="0"/>
        <v>2.7735261978834025E-3</v>
      </c>
      <c r="F40" s="210">
        <f t="shared" si="1"/>
        <v>5.2293862395085215E-3</v>
      </c>
      <c r="G40" s="211">
        <f t="shared" si="2"/>
        <v>1.4503839734127852E-3</v>
      </c>
    </row>
    <row r="41" spans="1:7" ht="10.5" customHeight="1" x14ac:dyDescent="0.2">
      <c r="A41" s="102" t="s">
        <v>157</v>
      </c>
      <c r="B41" s="13" t="s">
        <v>222</v>
      </c>
      <c r="C41" s="143">
        <v>23164.745281999996</v>
      </c>
      <c r="D41" s="143">
        <v>32269.290008000004</v>
      </c>
      <c r="E41" s="209">
        <f t="shared" si="0"/>
        <v>0.39303452790713966</v>
      </c>
      <c r="F41" s="210">
        <f t="shared" si="1"/>
        <v>3.6803809631871204E-3</v>
      </c>
      <c r="G41" s="211">
        <f t="shared" si="2"/>
        <v>0.14465167943846738</v>
      </c>
    </row>
    <row r="42" spans="1:7" ht="10.5" customHeight="1" x14ac:dyDescent="0.2">
      <c r="A42" s="102" t="s">
        <v>137</v>
      </c>
      <c r="B42" s="13" t="s">
        <v>268</v>
      </c>
      <c r="C42" s="143">
        <v>41053.994124999961</v>
      </c>
      <c r="D42" s="143">
        <v>32237.520601</v>
      </c>
      <c r="E42" s="209">
        <f t="shared" si="0"/>
        <v>-0.21475312480329756</v>
      </c>
      <c r="F42" s="210">
        <f t="shared" si="1"/>
        <v>6.5225987422297517E-3</v>
      </c>
      <c r="G42" s="211">
        <f t="shared" si="2"/>
        <v>-0.14007484617318974</v>
      </c>
    </row>
    <row r="43" spans="1:7" ht="10.5" customHeight="1" x14ac:dyDescent="0.2">
      <c r="A43" s="102" t="s">
        <v>185</v>
      </c>
      <c r="B43" s="13" t="s">
        <v>279</v>
      </c>
      <c r="C43" s="143">
        <v>29905.774881000008</v>
      </c>
      <c r="D43" s="143">
        <v>32091.876550999979</v>
      </c>
      <c r="E43" s="209">
        <f t="shared" si="0"/>
        <v>7.3099649773290531E-2</v>
      </c>
      <c r="F43" s="210">
        <f t="shared" si="1"/>
        <v>4.7513859194867544E-3</v>
      </c>
      <c r="G43" s="211">
        <f t="shared" si="2"/>
        <v>3.4732464665222576E-2</v>
      </c>
    </row>
    <row r="44" spans="1:7" ht="10.5" customHeight="1" x14ac:dyDescent="0.2">
      <c r="A44" s="102" t="s">
        <v>165</v>
      </c>
      <c r="B44" s="13" t="s">
        <v>304</v>
      </c>
      <c r="C44" s="143">
        <v>26105.953131000002</v>
      </c>
      <c r="D44" s="143">
        <v>30949.375993000012</v>
      </c>
      <c r="E44" s="209">
        <f t="shared" si="0"/>
        <v>0.18552943988275983</v>
      </c>
      <c r="F44" s="210">
        <f t="shared" si="1"/>
        <v>4.1476757788416431E-3</v>
      </c>
      <c r="G44" s="211">
        <f t="shared" si="2"/>
        <v>7.695159640637797E-2</v>
      </c>
    </row>
    <row r="45" spans="1:7" ht="10.5" customHeight="1" x14ac:dyDescent="0.2">
      <c r="A45" s="102" t="s">
        <v>192</v>
      </c>
      <c r="B45" s="13" t="s">
        <v>277</v>
      </c>
      <c r="C45" s="143">
        <v>31573.297578000005</v>
      </c>
      <c r="D45" s="143">
        <v>29617.614757000007</v>
      </c>
      <c r="E45" s="209">
        <f t="shared" si="0"/>
        <v>-6.1941037871277027E-2</v>
      </c>
      <c r="F45" s="210">
        <f t="shared" si="1"/>
        <v>5.016319494840593E-3</v>
      </c>
      <c r="G45" s="211">
        <f t="shared" si="2"/>
        <v>-3.1071603580434641E-2</v>
      </c>
    </row>
    <row r="46" spans="1:7" ht="10.5" customHeight="1" x14ac:dyDescent="0.2">
      <c r="A46" s="102" t="s">
        <v>195</v>
      </c>
      <c r="B46" s="13" t="s">
        <v>290</v>
      </c>
      <c r="C46" s="143">
        <v>14833.687649000001</v>
      </c>
      <c r="D46" s="143">
        <v>28091.320739999996</v>
      </c>
      <c r="E46" s="209">
        <f t="shared" si="0"/>
        <v>0.89375166881673862</v>
      </c>
      <c r="F46" s="210">
        <f t="shared" si="1"/>
        <v>2.3567546706272273E-3</v>
      </c>
      <c r="G46" s="211">
        <f t="shared" si="2"/>
        <v>0.21063534198647277</v>
      </c>
    </row>
    <row r="47" spans="1:7" ht="10.5" customHeight="1" x14ac:dyDescent="0.2">
      <c r="A47" s="102" t="s">
        <v>190</v>
      </c>
      <c r="B47" s="13" t="s">
        <v>221</v>
      </c>
      <c r="C47" s="143">
        <v>34670.10798700001</v>
      </c>
      <c r="D47" s="143">
        <v>27242.420524999998</v>
      </c>
      <c r="E47" s="209">
        <f t="shared" si="0"/>
        <v>-0.21423894799477161</v>
      </c>
      <c r="F47" s="210">
        <f t="shared" si="1"/>
        <v>5.50833621840628E-3</v>
      </c>
      <c r="G47" s="211">
        <f t="shared" si="2"/>
        <v>-0.11801001566328601</v>
      </c>
    </row>
    <row r="48" spans="1:7" ht="10.5" customHeight="1" x14ac:dyDescent="0.2">
      <c r="A48" s="102" t="s">
        <v>174</v>
      </c>
      <c r="B48" s="13" t="s">
        <v>225</v>
      </c>
      <c r="C48" s="143">
        <v>21090.926090000001</v>
      </c>
      <c r="D48" s="143">
        <v>26647.985199000002</v>
      </c>
      <c r="E48" s="209">
        <f t="shared" si="0"/>
        <v>0.26348103849431315</v>
      </c>
      <c r="F48" s="210">
        <f t="shared" si="1"/>
        <v>3.3508955929655183E-3</v>
      </c>
      <c r="G48" s="211">
        <f t="shared" si="2"/>
        <v>8.8289745072057196E-2</v>
      </c>
    </row>
    <row r="49" spans="1:7" ht="10.5" customHeight="1" x14ac:dyDescent="0.2">
      <c r="A49" s="102" t="s">
        <v>172</v>
      </c>
      <c r="B49" s="13" t="s">
        <v>310</v>
      </c>
      <c r="C49" s="143">
        <v>34969.318430000007</v>
      </c>
      <c r="D49" s="143">
        <v>25712.191589000002</v>
      </c>
      <c r="E49" s="209">
        <f t="shared" si="0"/>
        <v>-0.26472139740242584</v>
      </c>
      <c r="F49" s="210">
        <f t="shared" si="1"/>
        <v>5.5558743374314722E-3</v>
      </c>
      <c r="G49" s="211">
        <f t="shared" si="2"/>
        <v>-0.1470758818397136</v>
      </c>
    </row>
    <row r="50" spans="1:7" ht="10.5" customHeight="1" x14ac:dyDescent="0.2">
      <c r="A50" s="102" t="s">
        <v>138</v>
      </c>
      <c r="B50" s="13" t="s">
        <v>269</v>
      </c>
      <c r="C50" s="143">
        <v>30322.566616999993</v>
      </c>
      <c r="D50" s="143">
        <v>25318.443951000005</v>
      </c>
      <c r="E50" s="209">
        <f t="shared" si="0"/>
        <v>-0.16502965363078748</v>
      </c>
      <c r="F50" s="210">
        <f t="shared" si="1"/>
        <v>4.8176051829456968E-3</v>
      </c>
      <c r="G50" s="211">
        <f t="shared" si="2"/>
        <v>-7.950477146714148E-2</v>
      </c>
    </row>
    <row r="51" spans="1:7" ht="10.5" customHeight="1" x14ac:dyDescent="0.2">
      <c r="A51" s="102" t="s">
        <v>184</v>
      </c>
      <c r="B51" s="13" t="s">
        <v>273</v>
      </c>
      <c r="C51" s="143">
        <v>26285.055209000002</v>
      </c>
      <c r="D51" s="143">
        <v>23856.350664000005</v>
      </c>
      <c r="E51" s="209">
        <f t="shared" si="0"/>
        <v>-9.2398685324747154E-2</v>
      </c>
      <c r="F51" s="210">
        <f t="shared" si="1"/>
        <v>4.1761312559174327E-3</v>
      </c>
      <c r="G51" s="211">
        <f t="shared" si="2"/>
        <v>-3.8586903779035599E-2</v>
      </c>
    </row>
    <row r="52" spans="1:7" ht="10.5" customHeight="1" x14ac:dyDescent="0.2">
      <c r="A52" s="102" t="s">
        <v>163</v>
      </c>
      <c r="B52" s="13" t="s">
        <v>276</v>
      </c>
      <c r="C52" s="143">
        <v>28606.280482999999</v>
      </c>
      <c r="D52" s="143">
        <v>22346.074227999998</v>
      </c>
      <c r="E52" s="209">
        <f>IFERROR(((D52/C52-1)),"")</f>
        <v>-0.21884027385945148</v>
      </c>
      <c r="F52" s="210">
        <f t="shared" si="1"/>
        <v>4.5449241438036926E-3</v>
      </c>
      <c r="G52" s="211">
        <f t="shared" si="2"/>
        <v>-9.9461244430043325E-2</v>
      </c>
    </row>
    <row r="53" spans="1:7" ht="10.5" customHeight="1" x14ac:dyDescent="0.2">
      <c r="A53" s="102" t="s">
        <v>189</v>
      </c>
      <c r="B53" s="13" t="s">
        <v>223</v>
      </c>
      <c r="C53" s="143">
        <v>21814.359066999983</v>
      </c>
      <c r="D53" s="143">
        <v>22137.283474999997</v>
      </c>
      <c r="E53" s="209">
        <f t="shared" si="0"/>
        <v>1.4803295710325237E-2</v>
      </c>
      <c r="F53" s="210">
        <f t="shared" si="1"/>
        <v>3.4658335698040292E-3</v>
      </c>
      <c r="G53" s="211">
        <f t="shared" si="2"/>
        <v>5.1305759216581188E-3</v>
      </c>
    </row>
    <row r="54" spans="1:7" ht="10.5" customHeight="1" x14ac:dyDescent="0.2">
      <c r="A54" s="102" t="s">
        <v>191</v>
      </c>
      <c r="B54" s="13" t="s">
        <v>228</v>
      </c>
      <c r="C54" s="143">
        <v>16619.992166</v>
      </c>
      <c r="D54" s="143">
        <v>20161.008597999997</v>
      </c>
      <c r="E54" s="209">
        <f t="shared" si="0"/>
        <v>0.21305764747855638</v>
      </c>
      <c r="F54" s="210">
        <f t="shared" si="1"/>
        <v>2.6405601283945724E-3</v>
      </c>
      <c r="G54" s="211">
        <f t="shared" si="2"/>
        <v>5.6259152898142234E-2</v>
      </c>
    </row>
    <row r="55" spans="1:7" ht="10.5" customHeight="1" x14ac:dyDescent="0.2">
      <c r="A55" s="102" t="s">
        <v>170</v>
      </c>
      <c r="B55" s="13" t="s">
        <v>286</v>
      </c>
      <c r="C55" s="143">
        <v>24479.829818999995</v>
      </c>
      <c r="D55" s="143">
        <v>20132.763989000003</v>
      </c>
      <c r="E55" s="209">
        <f t="shared" si="0"/>
        <v>-0.17757745303547912</v>
      </c>
      <c r="F55" s="210">
        <f t="shared" si="1"/>
        <v>3.8893196774287763E-3</v>
      </c>
      <c r="G55" s="211">
        <f t="shared" si="2"/>
        <v>-6.9065548235857338E-2</v>
      </c>
    </row>
    <row r="56" spans="1:7" ht="10.5" customHeight="1" x14ac:dyDescent="0.2">
      <c r="A56" s="102" t="s">
        <v>199</v>
      </c>
      <c r="B56" s="13" t="s">
        <v>309</v>
      </c>
      <c r="C56" s="143">
        <v>11918.335782000006</v>
      </c>
      <c r="D56" s="143">
        <v>20065.333268999992</v>
      </c>
      <c r="E56" s="209">
        <f t="shared" si="0"/>
        <v>0.6835683803525836</v>
      </c>
      <c r="F56" s="210">
        <f t="shared" si="1"/>
        <v>1.8935678157026372E-3</v>
      </c>
      <c r="G56" s="211">
        <f t="shared" si="2"/>
        <v>0.12943830848676313</v>
      </c>
    </row>
    <row r="57" spans="1:7" ht="10.5" customHeight="1" x14ac:dyDescent="0.2">
      <c r="A57" s="102" t="s">
        <v>187</v>
      </c>
      <c r="B57" s="13" t="s">
        <v>224</v>
      </c>
      <c r="C57" s="143">
        <v>20687.984668999983</v>
      </c>
      <c r="D57" s="143">
        <v>19883.437144000014</v>
      </c>
      <c r="E57" s="209">
        <f t="shared" si="0"/>
        <v>-3.8889603693758934E-2</v>
      </c>
      <c r="F57" s="210">
        <f t="shared" si="1"/>
        <v>3.2868768473641855E-3</v>
      </c>
      <c r="G57" s="211">
        <f t="shared" si="2"/>
        <v>-1.2782533798418493E-2</v>
      </c>
    </row>
    <row r="58" spans="1:7" ht="10.5" customHeight="1" x14ac:dyDescent="0.2">
      <c r="A58" s="129"/>
      <c r="B58" s="212" t="s">
        <v>18</v>
      </c>
      <c r="C58" s="144">
        <v>1359542.2335960004</v>
      </c>
      <c r="D58" s="144">
        <v>1450924.7749429995</v>
      </c>
      <c r="E58" s="213">
        <f t="shared" si="0"/>
        <v>6.7215669428151159E-2</v>
      </c>
      <c r="F58" s="214">
        <f t="shared" si="1"/>
        <v>0.21600208827090603</v>
      </c>
      <c r="G58" s="215">
        <f t="shared" si="2"/>
        <v>1.4518724961007545</v>
      </c>
    </row>
    <row r="59" spans="1:7" ht="8.1" customHeight="1" x14ac:dyDescent="0.2">
      <c r="A59" s="8" t="s">
        <v>44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15">
      <c r="A61" s="250" t="s">
        <v>380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51" t="s">
        <v>381</v>
      </c>
    </row>
    <row r="63" spans="1:7" ht="9" customHeight="1" x14ac:dyDescent="0.2"/>
    <row r="64" spans="1:7" ht="9" customHeight="1" x14ac:dyDescent="0.2"/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55" priority="1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2"/>
  <sheetViews>
    <sheetView showGridLines="0" zoomScale="130" zoomScaleNormal="130" zoomScalePageLayoutView="150" workbookViewId="0">
      <selection activeCell="B9" sqref="B9:F14"/>
    </sheetView>
  </sheetViews>
  <sheetFormatPr baseColWidth="10" defaultColWidth="11.42578125" defaultRowHeight="13.5" x14ac:dyDescent="0.2"/>
  <cols>
    <col min="1" max="1" width="27.85546875" style="15" customWidth="1"/>
    <col min="2" max="6" width="10.7109375" style="15" customWidth="1"/>
    <col min="7" max="16384" width="11.42578125" style="15"/>
  </cols>
  <sheetData>
    <row r="1" spans="1:6" ht="15" customHeight="1" x14ac:dyDescent="0.25">
      <c r="A1" s="86" t="s">
        <v>343</v>
      </c>
      <c r="B1" s="86"/>
      <c r="C1" s="86"/>
      <c r="D1" s="86"/>
      <c r="E1" s="86"/>
      <c r="F1" s="86"/>
    </row>
    <row r="2" spans="1:6" ht="11.25" customHeight="1" x14ac:dyDescent="0.25">
      <c r="A2" s="86" t="s">
        <v>336</v>
      </c>
      <c r="B2" s="86"/>
      <c r="C2" s="86"/>
      <c r="D2" s="86"/>
      <c r="E2" s="86"/>
      <c r="F2" s="86"/>
    </row>
    <row r="3" spans="1:6" ht="3" customHeight="1" x14ac:dyDescent="0.2"/>
    <row r="4" spans="1:6" s="39" customFormat="1" ht="15" customHeight="1" x14ac:dyDescent="0.25">
      <c r="A4" s="283" t="s">
        <v>23</v>
      </c>
      <c r="B4" s="276" t="s">
        <v>354</v>
      </c>
      <c r="C4" s="277"/>
      <c r="D4" s="202" t="s">
        <v>29</v>
      </c>
      <c r="E4" s="203" t="s">
        <v>337</v>
      </c>
      <c r="F4" s="281" t="s">
        <v>338</v>
      </c>
    </row>
    <row r="5" spans="1:6" s="39" customFormat="1" ht="15" customHeight="1" x14ac:dyDescent="0.25">
      <c r="A5" s="283"/>
      <c r="B5" s="172">
        <v>2023</v>
      </c>
      <c r="C5" s="173" t="s">
        <v>318</v>
      </c>
      <c r="D5" s="204" t="s">
        <v>339</v>
      </c>
      <c r="E5" s="205">
        <v>2023</v>
      </c>
      <c r="F5" s="282"/>
    </row>
    <row r="6" spans="1:6" s="39" customFormat="1" ht="14.1" customHeight="1" x14ac:dyDescent="0.25">
      <c r="A6" s="201"/>
      <c r="B6" s="180">
        <f>SUM(B8:B58)</f>
        <v>6294116.1563719967</v>
      </c>
      <c r="C6" s="180">
        <f>SUM(C8:C58)</f>
        <v>6264689.7027860023</v>
      </c>
      <c r="D6" s="206">
        <f>(C6/B6-1)</f>
        <v>-4.675232050842304E-3</v>
      </c>
      <c r="E6" s="206">
        <f>SUM(E7:E58)</f>
        <v>1.0000000000000002</v>
      </c>
      <c r="F6" s="207">
        <f>SUM(F7:F58)</f>
        <v>-0.46752320508425338</v>
      </c>
    </row>
    <row r="7" spans="1:6" ht="3.95" customHeight="1" x14ac:dyDescent="0.2">
      <c r="A7" s="43"/>
      <c r="B7" s="111"/>
      <c r="C7" s="111"/>
      <c r="D7" s="111"/>
      <c r="E7" s="111"/>
      <c r="F7" s="208"/>
    </row>
    <row r="8" spans="1:6" ht="10.5" customHeight="1" x14ac:dyDescent="0.2">
      <c r="A8" s="13" t="s">
        <v>88</v>
      </c>
      <c r="B8" s="143">
        <v>1487397.620939</v>
      </c>
      <c r="C8" s="143">
        <v>1657594.7319880009</v>
      </c>
      <c r="D8" s="209">
        <f>IFERROR(((C8/B8-1)),"")</f>
        <v>0.1144261014358452</v>
      </c>
      <c r="E8" s="210">
        <f>B8/$B$6</f>
        <v>0.23631556583734128</v>
      </c>
      <c r="F8" s="211">
        <f>E8*D8*100</f>
        <v>2.7040668907372769</v>
      </c>
    </row>
    <row r="9" spans="1:6" ht="10.5" customHeight="1" x14ac:dyDescent="0.2">
      <c r="A9" s="13" t="s">
        <v>71</v>
      </c>
      <c r="B9" s="143">
        <v>883325.36616499908</v>
      </c>
      <c r="C9" s="143">
        <v>787334.16305900051</v>
      </c>
      <c r="D9" s="209">
        <f t="shared" ref="D9:D58" si="0">IFERROR(((C9/B9-1)),"")</f>
        <v>-0.1086702666795919</v>
      </c>
      <c r="E9" s="210">
        <f t="shared" ref="E9:E58" si="1">B9/$B$6</f>
        <v>0.14034144655413514</v>
      </c>
      <c r="F9" s="211">
        <f t="shared" ref="F9:F58" si="2">E9*D9*100</f>
        <v>-1.5250942423237557</v>
      </c>
    </row>
    <row r="10" spans="1:6" ht="10.5" customHeight="1" x14ac:dyDescent="0.2">
      <c r="A10" s="13" t="s">
        <v>87</v>
      </c>
      <c r="B10" s="143">
        <v>711368.29751199938</v>
      </c>
      <c r="C10" s="143">
        <v>575526.06189099944</v>
      </c>
      <c r="D10" s="209">
        <f t="shared" si="0"/>
        <v>-0.19095907998164419</v>
      </c>
      <c r="E10" s="210">
        <f t="shared" si="1"/>
        <v>0.11302115814812679</v>
      </c>
      <c r="F10" s="211">
        <f t="shared" si="2"/>
        <v>-2.1582416378426199</v>
      </c>
    </row>
    <row r="11" spans="1:6" ht="10.5" customHeight="1" x14ac:dyDescent="0.2">
      <c r="A11" s="13" t="s">
        <v>86</v>
      </c>
      <c r="B11" s="143">
        <v>597644.5060279998</v>
      </c>
      <c r="C11" s="143">
        <v>555492.2823660007</v>
      </c>
      <c r="D11" s="209">
        <f t="shared" si="0"/>
        <v>-7.0530596762524711E-2</v>
      </c>
      <c r="E11" s="210">
        <f t="shared" si="1"/>
        <v>9.4952887932161903E-2</v>
      </c>
      <c r="F11" s="211">
        <f t="shared" si="2"/>
        <v>-0.66970838501805097</v>
      </c>
    </row>
    <row r="12" spans="1:6" ht="10.5" customHeight="1" x14ac:dyDescent="0.2">
      <c r="A12" s="13" t="s">
        <v>85</v>
      </c>
      <c r="B12" s="143">
        <v>492590.15884400008</v>
      </c>
      <c r="C12" s="143">
        <v>419841.27668500046</v>
      </c>
      <c r="D12" s="209">
        <f t="shared" si="0"/>
        <v>-0.14768643029679096</v>
      </c>
      <c r="E12" s="210">
        <f t="shared" si="1"/>
        <v>7.8262006389144059E-2</v>
      </c>
      <c r="F12" s="211">
        <f t="shared" si="2"/>
        <v>-1.1558236351477333</v>
      </c>
    </row>
    <row r="13" spans="1:6" ht="10.5" customHeight="1" x14ac:dyDescent="0.2">
      <c r="A13" s="13" t="s">
        <v>82</v>
      </c>
      <c r="B13" s="143">
        <v>284229.57613999938</v>
      </c>
      <c r="C13" s="143">
        <v>287854.02114599972</v>
      </c>
      <c r="D13" s="209">
        <f t="shared" si="0"/>
        <v>1.275182215454973E-2</v>
      </c>
      <c r="E13" s="210">
        <f t="shared" si="1"/>
        <v>4.5157980736064564E-2</v>
      </c>
      <c r="F13" s="211">
        <f t="shared" si="2"/>
        <v>5.7584653920487797E-2</v>
      </c>
    </row>
    <row r="14" spans="1:6" ht="10.5" customHeight="1" x14ac:dyDescent="0.2">
      <c r="A14" s="13" t="s">
        <v>84</v>
      </c>
      <c r="B14" s="143">
        <v>217712.750902</v>
      </c>
      <c r="C14" s="143">
        <v>277506.06144099997</v>
      </c>
      <c r="D14" s="209">
        <f t="shared" si="0"/>
        <v>0.27464312628117504</v>
      </c>
      <c r="E14" s="210">
        <f t="shared" si="1"/>
        <v>3.4589884503735027E-2</v>
      </c>
      <c r="F14" s="211">
        <f t="shared" si="2"/>
        <v>0.9499874017810559</v>
      </c>
    </row>
    <row r="15" spans="1:6" ht="10.5" customHeight="1" x14ac:dyDescent="0.2">
      <c r="A15" s="13" t="s">
        <v>178</v>
      </c>
      <c r="B15" s="143">
        <v>186447.13761300006</v>
      </c>
      <c r="C15" s="143">
        <v>199049.61705199996</v>
      </c>
      <c r="D15" s="209">
        <f t="shared" si="0"/>
        <v>6.7592775090805191E-2</v>
      </c>
      <c r="E15" s="210">
        <f t="shared" si="1"/>
        <v>2.96224494402198E-2</v>
      </c>
      <c r="F15" s="211">
        <f t="shared" si="2"/>
        <v>0.20022635626515251</v>
      </c>
    </row>
    <row r="16" spans="1:6" ht="10.5" customHeight="1" x14ac:dyDescent="0.2">
      <c r="A16" s="13" t="s">
        <v>120</v>
      </c>
      <c r="B16" s="143">
        <v>144440.89854700002</v>
      </c>
      <c r="C16" s="143">
        <v>162035.72748300011</v>
      </c>
      <c r="D16" s="209">
        <f t="shared" si="0"/>
        <v>0.12181334450972603</v>
      </c>
      <c r="E16" s="210">
        <f t="shared" si="1"/>
        <v>2.2948559409850081E-2</v>
      </c>
      <c r="F16" s="211">
        <f t="shared" si="2"/>
        <v>0.27954407733939829</v>
      </c>
    </row>
    <row r="17" spans="1:6" ht="10.5" customHeight="1" x14ac:dyDescent="0.2">
      <c r="A17" s="13" t="s">
        <v>79</v>
      </c>
      <c r="B17" s="143">
        <v>111367.15065700024</v>
      </c>
      <c r="C17" s="143">
        <v>146172.90143599999</v>
      </c>
      <c r="D17" s="209">
        <f t="shared" si="0"/>
        <v>0.31253157303268009</v>
      </c>
      <c r="E17" s="210">
        <f t="shared" si="1"/>
        <v>1.7693850556643298E-2</v>
      </c>
      <c r="F17" s="211">
        <f t="shared" si="2"/>
        <v>0.55298869474728918</v>
      </c>
    </row>
    <row r="18" spans="1:6" ht="10.5" customHeight="1" x14ac:dyDescent="0.2">
      <c r="A18" s="13" t="s">
        <v>74</v>
      </c>
      <c r="B18" s="143">
        <v>116670.49418500003</v>
      </c>
      <c r="C18" s="143">
        <v>90983.362657000049</v>
      </c>
      <c r="D18" s="209">
        <f t="shared" si="0"/>
        <v>-0.22016818997328369</v>
      </c>
      <c r="E18" s="210">
        <f t="shared" si="1"/>
        <v>1.8536438045695408E-2</v>
      </c>
      <c r="F18" s="211">
        <f t="shared" si="2"/>
        <v>-0.40811340130726698</v>
      </c>
    </row>
    <row r="19" spans="1:6" ht="10.5" customHeight="1" x14ac:dyDescent="0.2">
      <c r="A19" s="13" t="s">
        <v>72</v>
      </c>
      <c r="B19" s="143">
        <v>64388.910756999998</v>
      </c>
      <c r="C19" s="143">
        <v>85253.781087000069</v>
      </c>
      <c r="D19" s="209">
        <f t="shared" si="0"/>
        <v>0.32404446797901088</v>
      </c>
      <c r="E19" s="210">
        <f t="shared" si="1"/>
        <v>1.0230016281446342E-2</v>
      </c>
      <c r="F19" s="211">
        <f t="shared" si="2"/>
        <v>0.33149801833378989</v>
      </c>
    </row>
    <row r="20" spans="1:6" ht="10.5" customHeight="1" x14ac:dyDescent="0.2">
      <c r="A20" s="13" t="s">
        <v>232</v>
      </c>
      <c r="B20" s="143">
        <v>92725.264627000026</v>
      </c>
      <c r="C20" s="143">
        <v>84797.556671000057</v>
      </c>
      <c r="D20" s="209">
        <f t="shared" si="0"/>
        <v>-8.5496741237571561E-2</v>
      </c>
      <c r="E20" s="210">
        <f t="shared" si="1"/>
        <v>1.4732054878448251E-2</v>
      </c>
      <c r="F20" s="211">
        <f t="shared" si="2"/>
        <v>-0.12595426838403939</v>
      </c>
    </row>
    <row r="21" spans="1:6" ht="10.5" customHeight="1" x14ac:dyDescent="0.2">
      <c r="A21" s="13" t="s">
        <v>81</v>
      </c>
      <c r="B21" s="143">
        <v>60733.694020000039</v>
      </c>
      <c r="C21" s="143">
        <v>76054.11194599999</v>
      </c>
      <c r="D21" s="209">
        <f t="shared" si="0"/>
        <v>0.25225565764128932</v>
      </c>
      <c r="E21" s="210">
        <f t="shared" si="1"/>
        <v>9.6492807744761513E-3</v>
      </c>
      <c r="F21" s="211">
        <f t="shared" si="2"/>
        <v>0.24340856675309311</v>
      </c>
    </row>
    <row r="22" spans="1:6" ht="10.5" customHeight="1" x14ac:dyDescent="0.2">
      <c r="A22" s="13" t="s">
        <v>83</v>
      </c>
      <c r="B22" s="143">
        <v>66001.088337999958</v>
      </c>
      <c r="C22" s="143">
        <v>70440.696533999988</v>
      </c>
      <c r="D22" s="209">
        <f t="shared" si="0"/>
        <v>6.7265681639433472E-2</v>
      </c>
      <c r="E22" s="210">
        <f t="shared" si="1"/>
        <v>1.0486156705446593E-2</v>
      </c>
      <c r="F22" s="211">
        <f t="shared" si="2"/>
        <v>7.0535847856978112E-2</v>
      </c>
    </row>
    <row r="23" spans="1:6" ht="10.5" customHeight="1" x14ac:dyDescent="0.2">
      <c r="A23" s="13" t="s">
        <v>80</v>
      </c>
      <c r="B23" s="143">
        <v>58394.266845999991</v>
      </c>
      <c r="C23" s="143">
        <v>66142.994055000017</v>
      </c>
      <c r="D23" s="209">
        <f t="shared" si="0"/>
        <v>0.13269671198090927</v>
      </c>
      <c r="E23" s="210">
        <f t="shared" si="1"/>
        <v>9.2775959952507668E-3</v>
      </c>
      <c r="F23" s="211">
        <f t="shared" si="2"/>
        <v>0.12311064836570283</v>
      </c>
    </row>
    <row r="24" spans="1:6" ht="10.5" customHeight="1" x14ac:dyDescent="0.2">
      <c r="A24" s="13" t="s">
        <v>75</v>
      </c>
      <c r="B24" s="143">
        <v>47393.550115999969</v>
      </c>
      <c r="C24" s="143">
        <v>57805.937074000038</v>
      </c>
      <c r="D24" s="209">
        <f t="shared" si="0"/>
        <v>0.21970050634558524</v>
      </c>
      <c r="E24" s="210">
        <f t="shared" si="1"/>
        <v>7.5298181569178691E-3</v>
      </c>
      <c r="F24" s="211">
        <f t="shared" si="2"/>
        <v>0.16543048617650372</v>
      </c>
    </row>
    <row r="25" spans="1:6" ht="10.5" customHeight="1" x14ac:dyDescent="0.2">
      <c r="A25" s="13" t="s">
        <v>140</v>
      </c>
      <c r="B25" s="143">
        <v>26661.251411999994</v>
      </c>
      <c r="C25" s="143">
        <v>54821.431469000054</v>
      </c>
      <c r="D25" s="209">
        <f t="shared" si="0"/>
        <v>1.0562212411501966</v>
      </c>
      <c r="E25" s="210">
        <f t="shared" si="1"/>
        <v>4.2359007602693908E-3</v>
      </c>
      <c r="F25" s="211">
        <f t="shared" si="2"/>
        <v>0.44740483584007973</v>
      </c>
    </row>
    <row r="26" spans="1:6" ht="10.5" customHeight="1" x14ac:dyDescent="0.2">
      <c r="A26" s="13" t="s">
        <v>125</v>
      </c>
      <c r="B26" s="143">
        <v>16524.677376000007</v>
      </c>
      <c r="C26" s="143">
        <v>51220.66508899998</v>
      </c>
      <c r="D26" s="209">
        <f t="shared" si="0"/>
        <v>2.0996469052637292</v>
      </c>
      <c r="E26" s="210">
        <f t="shared" si="1"/>
        <v>2.6254166534996118E-3</v>
      </c>
      <c r="F26" s="211">
        <f t="shared" si="2"/>
        <v>0.55124479515483171</v>
      </c>
    </row>
    <row r="27" spans="1:6" ht="10.5" customHeight="1" x14ac:dyDescent="0.2">
      <c r="A27" s="13" t="s">
        <v>229</v>
      </c>
      <c r="B27" s="143">
        <v>53890.746118999989</v>
      </c>
      <c r="C27" s="143">
        <v>50001.155471000005</v>
      </c>
      <c r="D27" s="209">
        <f t="shared" si="0"/>
        <v>-7.2175483327157952E-2</v>
      </c>
      <c r="E27" s="210">
        <f t="shared" si="1"/>
        <v>8.5620831869209178E-3</v>
      </c>
      <c r="F27" s="211">
        <f t="shared" si="2"/>
        <v>-6.1797249230335013E-2</v>
      </c>
    </row>
    <row r="28" spans="1:6" ht="10.5" customHeight="1" x14ac:dyDescent="0.2">
      <c r="A28" s="13" t="s">
        <v>136</v>
      </c>
      <c r="B28" s="143">
        <v>27587.689336000007</v>
      </c>
      <c r="C28" s="143">
        <v>49222.409441999989</v>
      </c>
      <c r="D28" s="209">
        <f t="shared" si="0"/>
        <v>0.78421646128108979</v>
      </c>
      <c r="E28" s="210">
        <f t="shared" si="1"/>
        <v>4.3830918671672369E-3</v>
      </c>
      <c r="F28" s="211">
        <f t="shared" si="2"/>
        <v>0.34372927935398145</v>
      </c>
    </row>
    <row r="29" spans="1:6" ht="10.5" customHeight="1" x14ac:dyDescent="0.2">
      <c r="A29" s="13" t="s">
        <v>124</v>
      </c>
      <c r="B29" s="143">
        <v>58319.94947900001</v>
      </c>
      <c r="C29" s="143">
        <v>45308.844359000017</v>
      </c>
      <c r="D29" s="209">
        <f t="shared" si="0"/>
        <v>-0.22309870355229067</v>
      </c>
      <c r="E29" s="210">
        <f t="shared" si="1"/>
        <v>9.2657885603141341E-3</v>
      </c>
      <c r="F29" s="211">
        <f t="shared" si="2"/>
        <v>-0.20671854151957289</v>
      </c>
    </row>
    <row r="30" spans="1:6" ht="10.5" customHeight="1" x14ac:dyDescent="0.2">
      <c r="A30" s="13" t="s">
        <v>77</v>
      </c>
      <c r="B30" s="143">
        <v>45272.746447000027</v>
      </c>
      <c r="C30" s="143">
        <v>38420.060022999969</v>
      </c>
      <c r="D30" s="209">
        <f t="shared" si="0"/>
        <v>-0.15136449545914721</v>
      </c>
      <c r="E30" s="210">
        <f t="shared" si="1"/>
        <v>7.1928679614797217E-3</v>
      </c>
      <c r="F30" s="211">
        <f t="shared" si="2"/>
        <v>-0.10887448298936428</v>
      </c>
    </row>
    <row r="31" spans="1:6" ht="10.5" customHeight="1" x14ac:dyDescent="0.2">
      <c r="A31" s="13" t="s">
        <v>73</v>
      </c>
      <c r="B31" s="143">
        <v>48171.228038000059</v>
      </c>
      <c r="C31" s="143">
        <v>37015.127117000025</v>
      </c>
      <c r="D31" s="209">
        <f t="shared" si="0"/>
        <v>-0.23159262022964211</v>
      </c>
      <c r="E31" s="210">
        <f t="shared" si="1"/>
        <v>7.6533744915452161E-3</v>
      </c>
      <c r="F31" s="211">
        <f t="shared" si="2"/>
        <v>-0.17724650520956614</v>
      </c>
    </row>
    <row r="32" spans="1:6" ht="10.5" customHeight="1" x14ac:dyDescent="0.2">
      <c r="A32" s="13" t="s">
        <v>130</v>
      </c>
      <c r="B32" s="143">
        <v>32109.044739000004</v>
      </c>
      <c r="C32" s="143">
        <v>35244.973968000013</v>
      </c>
      <c r="D32" s="209">
        <f t="shared" si="0"/>
        <v>9.7664980521549927E-2</v>
      </c>
      <c r="E32" s="210">
        <f t="shared" si="1"/>
        <v>5.1014382228223827E-3</v>
      </c>
      <c r="F32" s="211">
        <f t="shared" si="2"/>
        <v>4.9823186466383826E-2</v>
      </c>
    </row>
    <row r="33" spans="1:6" ht="10.5" customHeight="1" x14ac:dyDescent="0.2">
      <c r="A33" s="13" t="s">
        <v>123</v>
      </c>
      <c r="B33" s="143">
        <v>35999.029663000008</v>
      </c>
      <c r="C33" s="143">
        <v>34313.788218000016</v>
      </c>
      <c r="D33" s="209">
        <f t="shared" si="0"/>
        <v>-4.6813524163738518E-2</v>
      </c>
      <c r="E33" s="210">
        <f t="shared" si="1"/>
        <v>5.7194733571218799E-3</v>
      </c>
      <c r="F33" s="211">
        <f t="shared" si="2"/>
        <v>-2.6774870420748376E-2</v>
      </c>
    </row>
    <row r="34" spans="1:6" ht="10.5" customHeight="1" x14ac:dyDescent="0.2">
      <c r="A34" s="13" t="s">
        <v>141</v>
      </c>
      <c r="B34" s="143">
        <v>25841.399648999988</v>
      </c>
      <c r="C34" s="143">
        <v>30789.400364999987</v>
      </c>
      <c r="D34" s="209">
        <f t="shared" si="0"/>
        <v>0.1914757243496088</v>
      </c>
      <c r="E34" s="210">
        <f t="shared" si="1"/>
        <v>4.1056439072607257E-3</v>
      </c>
      <c r="F34" s="211">
        <f t="shared" si="2"/>
        <v>7.8613114106430557E-2</v>
      </c>
    </row>
    <row r="35" spans="1:6" ht="10.5" customHeight="1" x14ac:dyDescent="0.2">
      <c r="A35" s="13" t="s">
        <v>122</v>
      </c>
      <c r="B35" s="143">
        <v>22251.88385500004</v>
      </c>
      <c r="C35" s="143">
        <v>23086.928701000001</v>
      </c>
      <c r="D35" s="209">
        <f t="shared" si="0"/>
        <v>3.7526928121742964E-2</v>
      </c>
      <c r="E35" s="210">
        <f t="shared" si="1"/>
        <v>3.5353468703422037E-3</v>
      </c>
      <c r="F35" s="211">
        <f t="shared" si="2"/>
        <v>1.3267070788876081E-2</v>
      </c>
    </row>
    <row r="36" spans="1:6" ht="10.5" customHeight="1" x14ac:dyDescent="0.2">
      <c r="A36" s="13" t="s">
        <v>131</v>
      </c>
      <c r="B36" s="143">
        <v>26022.190895000007</v>
      </c>
      <c r="C36" s="143">
        <v>22873.250617999998</v>
      </c>
      <c r="D36" s="209">
        <f t="shared" si="0"/>
        <v>-0.12100980619602852</v>
      </c>
      <c r="E36" s="210">
        <f t="shared" si="1"/>
        <v>4.1343677568860607E-3</v>
      </c>
      <c r="F36" s="211">
        <f t="shared" si="2"/>
        <v>-5.0029904100389141E-2</v>
      </c>
    </row>
    <row r="37" spans="1:6" ht="10.5" customHeight="1" x14ac:dyDescent="0.2">
      <c r="A37" s="13" t="s">
        <v>193</v>
      </c>
      <c r="B37" s="143">
        <v>11317.352909999992</v>
      </c>
      <c r="C37" s="143">
        <v>19069.396991000009</v>
      </c>
      <c r="D37" s="209">
        <f t="shared" si="0"/>
        <v>0.6849697223942115</v>
      </c>
      <c r="E37" s="210">
        <f t="shared" si="1"/>
        <v>1.7980845330511741E-3</v>
      </c>
      <c r="F37" s="211">
        <f t="shared" si="2"/>
        <v>0.12316334634453882</v>
      </c>
    </row>
    <row r="38" spans="1:6" ht="10.5" customHeight="1" x14ac:dyDescent="0.2">
      <c r="A38" s="13" t="s">
        <v>143</v>
      </c>
      <c r="B38" s="143">
        <v>16508.502073999996</v>
      </c>
      <c r="C38" s="143">
        <v>16773.641796000004</v>
      </c>
      <c r="D38" s="209">
        <f t="shared" si="0"/>
        <v>1.606079829723539E-2</v>
      </c>
      <c r="E38" s="210">
        <f t="shared" si="1"/>
        <v>2.6228467450965655E-3</v>
      </c>
      <c r="F38" s="211">
        <f t="shared" si="2"/>
        <v>4.2125012537556307E-3</v>
      </c>
    </row>
    <row r="39" spans="1:6" ht="10.5" customHeight="1" x14ac:dyDescent="0.2">
      <c r="A39" s="13" t="s">
        <v>230</v>
      </c>
      <c r="B39" s="143">
        <v>16740.095010000005</v>
      </c>
      <c r="C39" s="143">
        <v>13489.268714000002</v>
      </c>
      <c r="D39" s="209">
        <f t="shared" si="0"/>
        <v>-0.19419401706251138</v>
      </c>
      <c r="E39" s="210">
        <f t="shared" si="1"/>
        <v>2.6596418931755456E-3</v>
      </c>
      <c r="F39" s="211">
        <f t="shared" si="2"/>
        <v>-5.1648654318350203E-2</v>
      </c>
    </row>
    <row r="40" spans="1:6" ht="10.5" customHeight="1" x14ac:dyDescent="0.2">
      <c r="A40" s="13" t="s">
        <v>128</v>
      </c>
      <c r="B40" s="143">
        <v>11632.502431000006</v>
      </c>
      <c r="C40" s="143">
        <v>13488.454464999997</v>
      </c>
      <c r="D40" s="209">
        <f t="shared" si="0"/>
        <v>0.15954881978395097</v>
      </c>
      <c r="E40" s="210">
        <f t="shared" si="1"/>
        <v>1.8481550295546371E-3</v>
      </c>
      <c r="F40" s="211">
        <f t="shared" si="2"/>
        <v>2.948709537432154E-2</v>
      </c>
    </row>
    <row r="41" spans="1:6" ht="10.5" customHeight="1" x14ac:dyDescent="0.2">
      <c r="A41" s="13" t="s">
        <v>144</v>
      </c>
      <c r="B41" s="143">
        <v>14867.111447000003</v>
      </c>
      <c r="C41" s="143">
        <v>13188.292604000002</v>
      </c>
      <c r="D41" s="209">
        <f t="shared" si="0"/>
        <v>-0.11292165589696745</v>
      </c>
      <c r="E41" s="210">
        <f t="shared" si="1"/>
        <v>2.3620649949316445E-3</v>
      </c>
      <c r="F41" s="211">
        <f t="shared" si="2"/>
        <v>-2.6672829056394332E-2</v>
      </c>
    </row>
    <row r="42" spans="1:6" ht="10.5" customHeight="1" x14ac:dyDescent="0.2">
      <c r="A42" s="13" t="s">
        <v>142</v>
      </c>
      <c r="B42" s="143">
        <v>16313.932312999999</v>
      </c>
      <c r="C42" s="143">
        <v>12590.439793</v>
      </c>
      <c r="D42" s="209">
        <f t="shared" si="0"/>
        <v>-0.22824003732275389</v>
      </c>
      <c r="E42" s="210">
        <f t="shared" si="1"/>
        <v>2.5919337850929562E-3</v>
      </c>
      <c r="F42" s="211">
        <f t="shared" si="2"/>
        <v>-5.9158306384772305E-2</v>
      </c>
    </row>
    <row r="43" spans="1:6" ht="10.5" customHeight="1" x14ac:dyDescent="0.2">
      <c r="A43" s="13" t="s">
        <v>134</v>
      </c>
      <c r="B43" s="143">
        <v>14987.744427000001</v>
      </c>
      <c r="C43" s="143">
        <v>11663.391240999998</v>
      </c>
      <c r="D43" s="209">
        <f t="shared" si="0"/>
        <v>-0.22180476870230548</v>
      </c>
      <c r="E43" s="210">
        <f t="shared" si="1"/>
        <v>2.381230986947517E-3</v>
      </c>
      <c r="F43" s="211">
        <f t="shared" si="2"/>
        <v>-5.2816838828665662E-2</v>
      </c>
    </row>
    <row r="44" spans="1:6" ht="10.5" customHeight="1" x14ac:dyDescent="0.2">
      <c r="A44" s="13" t="s">
        <v>183</v>
      </c>
      <c r="B44" s="143">
        <v>9979.5270200000014</v>
      </c>
      <c r="C44" s="143">
        <v>9745.5937900000008</v>
      </c>
      <c r="D44" s="209">
        <f t="shared" si="0"/>
        <v>-2.3441314355998499E-2</v>
      </c>
      <c r="E44" s="210">
        <f t="shared" si="1"/>
        <v>1.5855327057949181E-3</v>
      </c>
      <c r="F44" s="211">
        <f t="shared" si="2"/>
        <v>-3.7166970578255557E-3</v>
      </c>
    </row>
    <row r="45" spans="1:6" ht="10.5" customHeight="1" x14ac:dyDescent="0.2">
      <c r="A45" s="13" t="s">
        <v>321</v>
      </c>
      <c r="B45" s="143">
        <v>1518.4780280000002</v>
      </c>
      <c r="C45" s="143">
        <v>8371.014441000003</v>
      </c>
      <c r="D45" s="209">
        <f t="shared" si="0"/>
        <v>4.5127662611131321</v>
      </c>
      <c r="E45" s="210">
        <f t="shared" si="1"/>
        <v>2.4125357560532678E-4</v>
      </c>
      <c r="F45" s="211">
        <f t="shared" si="2"/>
        <v>0.10887209963646248</v>
      </c>
    </row>
    <row r="46" spans="1:6" ht="10.5" customHeight="1" x14ac:dyDescent="0.2">
      <c r="A46" s="13" t="s">
        <v>126</v>
      </c>
      <c r="B46" s="143">
        <v>8355.7190269999992</v>
      </c>
      <c r="C46" s="143">
        <v>7005.0693609999998</v>
      </c>
      <c r="D46" s="209">
        <f t="shared" si="0"/>
        <v>-0.16164373905293117</v>
      </c>
      <c r="E46" s="210">
        <f t="shared" si="1"/>
        <v>1.3275444588897348E-3</v>
      </c>
      <c r="F46" s="211">
        <f t="shared" si="2"/>
        <v>-2.1458925009393698E-2</v>
      </c>
    </row>
    <row r="47" spans="1:6" ht="10.5" customHeight="1" x14ac:dyDescent="0.2">
      <c r="A47" s="13" t="s">
        <v>312</v>
      </c>
      <c r="B47" s="143">
        <v>3174.8491289999997</v>
      </c>
      <c r="C47" s="143">
        <v>6852.2277060000006</v>
      </c>
      <c r="D47" s="209">
        <f t="shared" si="0"/>
        <v>1.1582845129268509</v>
      </c>
      <c r="E47" s="210">
        <f t="shared" si="1"/>
        <v>5.0441540164235233E-4</v>
      </c>
      <c r="F47" s="211">
        <f t="shared" si="2"/>
        <v>5.8425654780411396E-2</v>
      </c>
    </row>
    <row r="48" spans="1:6" ht="10.5" customHeight="1" x14ac:dyDescent="0.2">
      <c r="A48" s="13" t="s">
        <v>78</v>
      </c>
      <c r="B48" s="143">
        <v>4593.6157469999989</v>
      </c>
      <c r="C48" s="143">
        <v>5525.5799319999978</v>
      </c>
      <c r="D48" s="209">
        <f t="shared" si="0"/>
        <v>0.20288248654856389</v>
      </c>
      <c r="E48" s="210">
        <f t="shared" si="1"/>
        <v>7.2982697377606287E-4</v>
      </c>
      <c r="F48" s="211">
        <f t="shared" si="2"/>
        <v>1.4806911118990117E-2</v>
      </c>
    </row>
    <row r="49" spans="1:6" ht="10.5" customHeight="1" x14ac:dyDescent="0.2">
      <c r="A49" s="13" t="s">
        <v>182</v>
      </c>
      <c r="B49" s="143">
        <v>3461.1151799999998</v>
      </c>
      <c r="C49" s="143">
        <v>5190.6950140000008</v>
      </c>
      <c r="D49" s="209">
        <f t="shared" si="0"/>
        <v>0.49971750261139847</v>
      </c>
      <c r="E49" s="210">
        <f t="shared" si="1"/>
        <v>5.4989693453560723E-4</v>
      </c>
      <c r="F49" s="211">
        <f t="shared" si="2"/>
        <v>2.747931228197973E-2</v>
      </c>
    </row>
    <row r="50" spans="1:6" ht="10.5" customHeight="1" x14ac:dyDescent="0.2">
      <c r="A50" s="13" t="s">
        <v>231</v>
      </c>
      <c r="B50" s="143">
        <v>1376.7429249999993</v>
      </c>
      <c r="C50" s="143">
        <v>4978.9758650000022</v>
      </c>
      <c r="D50" s="209">
        <f t="shared" si="0"/>
        <v>2.6164891604581912</v>
      </c>
      <c r="E50" s="210">
        <f t="shared" si="1"/>
        <v>2.1873490904774948E-4</v>
      </c>
      <c r="F50" s="211">
        <f t="shared" si="2"/>
        <v>5.7231751853724484E-2</v>
      </c>
    </row>
    <row r="51" spans="1:6" ht="10.5" customHeight="1" x14ac:dyDescent="0.2">
      <c r="A51" s="13" t="s">
        <v>234</v>
      </c>
      <c r="B51" s="143">
        <v>4595.2338589999999</v>
      </c>
      <c r="C51" s="143">
        <v>3491.0952259999999</v>
      </c>
      <c r="D51" s="209">
        <f t="shared" si="0"/>
        <v>-0.24027909501003697</v>
      </c>
      <c r="E51" s="210">
        <f t="shared" si="1"/>
        <v>7.3008405705190344E-4</v>
      </c>
      <c r="F51" s="211">
        <f t="shared" si="2"/>
        <v>-1.7542393650968754E-2</v>
      </c>
    </row>
    <row r="52" spans="1:6" ht="10.5" customHeight="1" x14ac:dyDescent="0.2">
      <c r="A52" s="13" t="s">
        <v>239</v>
      </c>
      <c r="B52" s="143">
        <v>3152.1145869999996</v>
      </c>
      <c r="C52" s="143">
        <v>3307.7581319999999</v>
      </c>
      <c r="D52" s="209">
        <f>IFERROR(((C52/B52-1)),"")</f>
        <v>4.9377502214515978E-2</v>
      </c>
      <c r="E52" s="210">
        <f t="shared" si="1"/>
        <v>5.0080337074950268E-4</v>
      </c>
      <c r="F52" s="211">
        <f t="shared" si="2"/>
        <v>2.4728419548220634E-3</v>
      </c>
    </row>
    <row r="53" spans="1:6" ht="10.5" customHeight="1" x14ac:dyDescent="0.2">
      <c r="A53" s="13" t="s">
        <v>311</v>
      </c>
      <c r="B53" s="143">
        <v>2311.090569</v>
      </c>
      <c r="C53" s="143">
        <v>3064.0082899999993</v>
      </c>
      <c r="D53" s="209">
        <f t="shared" si="0"/>
        <v>0.32578460191016401</v>
      </c>
      <c r="E53" s="210">
        <f t="shared" si="1"/>
        <v>3.6718270072920613E-4</v>
      </c>
      <c r="F53" s="211">
        <f t="shared" si="2"/>
        <v>1.1962246998536331E-2</v>
      </c>
    </row>
    <row r="54" spans="1:6" ht="10.5" customHeight="1" x14ac:dyDescent="0.2">
      <c r="A54" s="13" t="s">
        <v>180</v>
      </c>
      <c r="B54" s="143">
        <v>2732.3319870000005</v>
      </c>
      <c r="C54" s="143">
        <v>2935.7198859999999</v>
      </c>
      <c r="D54" s="209">
        <f t="shared" si="0"/>
        <v>7.4437476839449346E-2</v>
      </c>
      <c r="E54" s="210">
        <f t="shared" si="1"/>
        <v>4.3410892317801602E-4</v>
      </c>
      <c r="F54" s="211">
        <f t="shared" si="2"/>
        <v>3.2313972914861863E-3</v>
      </c>
    </row>
    <row r="55" spans="1:6" ht="10.5" customHeight="1" x14ac:dyDescent="0.2">
      <c r="A55" s="13" t="s">
        <v>127</v>
      </c>
      <c r="B55" s="143">
        <v>2668.1893009999999</v>
      </c>
      <c r="C55" s="143">
        <v>2686.6259809999983</v>
      </c>
      <c r="D55" s="209">
        <f t="shared" si="0"/>
        <v>6.9098095825093075E-3</v>
      </c>
      <c r="E55" s="210">
        <f t="shared" si="1"/>
        <v>4.2391802672704025E-4</v>
      </c>
      <c r="F55" s="211">
        <f t="shared" si="2"/>
        <v>2.9291928432769392E-4</v>
      </c>
    </row>
    <row r="56" spans="1:6" ht="10.5" customHeight="1" x14ac:dyDescent="0.2">
      <c r="A56" s="13" t="s">
        <v>313</v>
      </c>
      <c r="B56" s="143">
        <v>2821.0454140000002</v>
      </c>
      <c r="C56" s="143">
        <v>2502.4012040000002</v>
      </c>
      <c r="D56" s="209">
        <f t="shared" si="0"/>
        <v>-0.11295252760507313</v>
      </c>
      <c r="E56" s="210">
        <f t="shared" si="1"/>
        <v>4.482035831423366E-4</v>
      </c>
      <c r="F56" s="211">
        <f t="shared" si="2"/>
        <v>-5.0625727597577459E-3</v>
      </c>
    </row>
    <row r="57" spans="1:6" ht="10.5" customHeight="1" x14ac:dyDescent="0.2">
      <c r="A57" s="13" t="s">
        <v>235</v>
      </c>
      <c r="B57" s="143">
        <v>1757.027080000001</v>
      </c>
      <c r="C57" s="143">
        <v>2474.9268890000003</v>
      </c>
      <c r="D57" s="209">
        <f t="shared" si="0"/>
        <v>0.40858778852742494</v>
      </c>
      <c r="E57" s="210">
        <f t="shared" si="1"/>
        <v>2.7915390125446497E-4</v>
      </c>
      <c r="F57" s="211">
        <f t="shared" si="2"/>
        <v>1.14058875172365E-2</v>
      </c>
    </row>
    <row r="58" spans="1:6" ht="10.5" customHeight="1" x14ac:dyDescent="0.2">
      <c r="A58" s="212" t="s">
        <v>18</v>
      </c>
      <c r="B58" s="144">
        <v>97769.266662999973</v>
      </c>
      <c r="C58" s="144">
        <v>24091.806053999997</v>
      </c>
      <c r="D58" s="213">
        <f t="shared" si="0"/>
        <v>-0.75358507968519561</v>
      </c>
      <c r="E58" s="214">
        <f t="shared" si="1"/>
        <v>1.5533438569293156E-2</v>
      </c>
      <c r="F58" s="215">
        <f t="shared" si="2"/>
        <v>-1.1705767542025876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</row>
    <row r="61" spans="1:6" ht="9" customHeight="1" x14ac:dyDescent="0.15">
      <c r="A61" s="250" t="s">
        <v>380</v>
      </c>
    </row>
    <row r="62" spans="1:6" ht="9" customHeight="1" x14ac:dyDescent="0.15">
      <c r="A62" s="251" t="s">
        <v>381</v>
      </c>
    </row>
  </sheetData>
  <mergeCells count="3">
    <mergeCell ref="B4:C4"/>
    <mergeCell ref="F4:F5"/>
    <mergeCell ref="A4:A5"/>
  </mergeCells>
  <phoneticPr fontId="11" type="noConversion"/>
  <conditionalFormatting sqref="B8:F58">
    <cfRule type="containsBlanks" dxfId="54" priority="1">
      <formula>LEN(TRIM(B8))=0</formula>
    </cfRule>
  </conditionalFormatting>
  <pageMargins left="0.35433070866141736" right="0.35433070866141736" top="0.59055118110236227" bottom="0.59055118110236227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0"/>
  <sheetViews>
    <sheetView showGridLines="0" zoomScale="150" zoomScaleNormal="150" zoomScalePageLayoutView="150" workbookViewId="0">
      <selection activeCell="A61" sqref="A61"/>
    </sheetView>
  </sheetViews>
  <sheetFormatPr baseColWidth="10" defaultColWidth="11.42578125" defaultRowHeight="13.5" x14ac:dyDescent="0.25"/>
  <cols>
    <col min="1" max="1" width="18.42578125" style="23" customWidth="1"/>
    <col min="2" max="3" width="7.42578125" style="23" customWidth="1"/>
    <col min="4" max="4" width="7.140625" style="23" customWidth="1"/>
    <col min="5" max="6" width="7.5703125" style="23" customWidth="1"/>
    <col min="7" max="7" width="7.140625" style="23" customWidth="1"/>
    <col min="8" max="8" width="6.42578125" style="23" customWidth="1"/>
    <col min="9" max="16384" width="11.42578125" style="23"/>
  </cols>
  <sheetData>
    <row r="1" spans="1:9" s="73" customFormat="1" ht="15" customHeight="1" x14ac:dyDescent="0.25">
      <c r="A1" s="86" t="s">
        <v>362</v>
      </c>
      <c r="B1" s="86"/>
      <c r="C1" s="86"/>
      <c r="D1" s="86"/>
      <c r="E1" s="86"/>
      <c r="F1" s="86"/>
    </row>
    <row r="2" spans="1:9" ht="4.3499999999999996" customHeight="1" x14ac:dyDescent="0.25"/>
    <row r="3" spans="1:9" ht="13.35" customHeight="1" x14ac:dyDescent="0.25">
      <c r="A3" s="284" t="s">
        <v>23</v>
      </c>
      <c r="B3" s="284" t="s">
        <v>14</v>
      </c>
      <c r="C3" s="284"/>
      <c r="D3" s="284"/>
      <c r="E3" s="284" t="s">
        <v>56</v>
      </c>
      <c r="F3" s="284"/>
      <c r="G3" s="284"/>
      <c r="H3" s="284"/>
    </row>
    <row r="4" spans="1:9" ht="25.5" x14ac:dyDescent="0.25">
      <c r="A4" s="284"/>
      <c r="B4" s="172">
        <v>2023</v>
      </c>
      <c r="C4" s="173" t="s">
        <v>318</v>
      </c>
      <c r="D4" s="184" t="s">
        <v>324</v>
      </c>
      <c r="E4" s="172">
        <v>2023</v>
      </c>
      <c r="F4" s="173" t="s">
        <v>318</v>
      </c>
      <c r="G4" s="184" t="s">
        <v>324</v>
      </c>
      <c r="H4" s="184" t="s">
        <v>328</v>
      </c>
    </row>
    <row r="5" spans="1:9" ht="16.350000000000001" customHeight="1" x14ac:dyDescent="0.25">
      <c r="A5" s="285" t="s">
        <v>45</v>
      </c>
      <c r="B5" s="285"/>
      <c r="C5" s="285"/>
      <c r="D5" s="285"/>
      <c r="E5" s="199">
        <f>SUM(E7:E57)</f>
        <v>6294116.1563719967</v>
      </c>
      <c r="F5" s="199">
        <f>SUM(F7:F57)</f>
        <v>6264689.7027860023</v>
      </c>
      <c r="G5" s="186">
        <f>(F5/E5-1)*100</f>
        <v>-0.4675232050842304</v>
      </c>
      <c r="H5" s="228">
        <f>SUM($H$7:$H$57)</f>
        <v>0.99999999999999978</v>
      </c>
      <c r="I5" s="5"/>
    </row>
    <row r="6" spans="1:9" ht="3" customHeight="1" x14ac:dyDescent="0.25">
      <c r="A6" s="43"/>
      <c r="B6" s="1"/>
      <c r="C6" s="1"/>
      <c r="D6" s="1"/>
      <c r="E6" s="117"/>
      <c r="F6" s="117"/>
      <c r="G6" s="118"/>
      <c r="H6" s="118"/>
      <c r="I6" s="5"/>
    </row>
    <row r="7" spans="1:9" ht="12" customHeight="1" x14ac:dyDescent="0.25">
      <c r="A7" s="3" t="s">
        <v>88</v>
      </c>
      <c r="B7" s="143">
        <v>3419252.2198459976</v>
      </c>
      <c r="C7" s="143">
        <v>4920590.6994760055</v>
      </c>
      <c r="D7" s="224">
        <f>IFERROR(((C7/B7-1)),"")</f>
        <v>0.43908386486260076</v>
      </c>
      <c r="E7" s="163">
        <v>1487397.620939</v>
      </c>
      <c r="F7" s="163">
        <v>1657594.7319880009</v>
      </c>
      <c r="G7" s="216">
        <f>IFERROR(((F7/E7-1)),"")</f>
        <v>0.1144261014358452</v>
      </c>
      <c r="H7" s="226">
        <f>(F7/$F$5)</f>
        <v>0.26459326967955704</v>
      </c>
    </row>
    <row r="8" spans="1:9" ht="12" customHeight="1" x14ac:dyDescent="0.25">
      <c r="A8" s="3" t="s">
        <v>71</v>
      </c>
      <c r="B8" s="143">
        <v>853587.05654800183</v>
      </c>
      <c r="C8" s="143">
        <v>625888.01229700097</v>
      </c>
      <c r="D8" s="224">
        <f t="shared" ref="D8:D57" si="0">IFERROR(((C8/B8-1)),"")</f>
        <v>-0.26675550256331249</v>
      </c>
      <c r="E8" s="164">
        <v>883325.36616499908</v>
      </c>
      <c r="F8" s="164">
        <v>787334.16305900051</v>
      </c>
      <c r="G8" s="216">
        <f t="shared" ref="G8:G57" si="1">IFERROR(((F8/E8-1)),"")</f>
        <v>-0.1086702666795919</v>
      </c>
      <c r="H8" s="226">
        <f t="shared" ref="H8:H57" si="2">(F8/$F$5)</f>
        <v>0.12567807831070404</v>
      </c>
    </row>
    <row r="9" spans="1:9" ht="12" customHeight="1" x14ac:dyDescent="0.25">
      <c r="A9" s="3" t="s">
        <v>87</v>
      </c>
      <c r="B9" s="143">
        <v>1155035.3306739982</v>
      </c>
      <c r="C9" s="143">
        <v>1093917.2279729967</v>
      </c>
      <c r="D9" s="224">
        <f t="shared" si="0"/>
        <v>-5.2914487616008477E-2</v>
      </c>
      <c r="E9" s="164">
        <v>711368.29751199938</v>
      </c>
      <c r="F9" s="164">
        <v>575526.06189099944</v>
      </c>
      <c r="G9" s="216">
        <f t="shared" si="1"/>
        <v>-0.19095907998164419</v>
      </c>
      <c r="H9" s="226">
        <f t="shared" si="2"/>
        <v>9.1868247143199175E-2</v>
      </c>
    </row>
    <row r="10" spans="1:9" ht="12" customHeight="1" x14ac:dyDescent="0.25">
      <c r="A10" s="3" t="s">
        <v>86</v>
      </c>
      <c r="B10" s="143">
        <v>1386724.4122159989</v>
      </c>
      <c r="C10" s="143">
        <v>1524981.5381210002</v>
      </c>
      <c r="D10" s="224">
        <f t="shared" si="0"/>
        <v>9.9700506234014608E-2</v>
      </c>
      <c r="E10" s="164">
        <v>597644.5060279998</v>
      </c>
      <c r="F10" s="164">
        <v>555492.2823660007</v>
      </c>
      <c r="G10" s="216">
        <f t="shared" si="1"/>
        <v>-7.0530596762524711E-2</v>
      </c>
      <c r="H10" s="226">
        <f t="shared" si="2"/>
        <v>8.8670358584394829E-2</v>
      </c>
    </row>
    <row r="11" spans="1:9" ht="12" customHeight="1" x14ac:dyDescent="0.25">
      <c r="A11" s="3" t="s">
        <v>85</v>
      </c>
      <c r="B11" s="143">
        <v>422533.65150699997</v>
      </c>
      <c r="C11" s="143">
        <v>245496.34123900076</v>
      </c>
      <c r="D11" s="224">
        <f t="shared" si="0"/>
        <v>-0.41898984764073</v>
      </c>
      <c r="E11" s="164">
        <v>492590.15884400008</v>
      </c>
      <c r="F11" s="164">
        <v>419841.27668500046</v>
      </c>
      <c r="G11" s="216">
        <f t="shared" si="1"/>
        <v>-0.14768643029679096</v>
      </c>
      <c r="H11" s="226">
        <f t="shared" si="2"/>
        <v>6.7017090487066056E-2</v>
      </c>
    </row>
    <row r="12" spans="1:9" ht="12" customHeight="1" x14ac:dyDescent="0.25">
      <c r="A12" s="3" t="s">
        <v>82</v>
      </c>
      <c r="B12" s="143">
        <v>203235.73949999941</v>
      </c>
      <c r="C12" s="143">
        <v>228741.9767950004</v>
      </c>
      <c r="D12" s="224">
        <f t="shared" si="0"/>
        <v>0.12550074783968324</v>
      </c>
      <c r="E12" s="164">
        <v>284229.57613999938</v>
      </c>
      <c r="F12" s="164">
        <v>287854.02114599972</v>
      </c>
      <c r="G12" s="216">
        <f t="shared" si="1"/>
        <v>1.275182215454973E-2</v>
      </c>
      <c r="H12" s="226">
        <f t="shared" si="2"/>
        <v>4.5948647866467622E-2</v>
      </c>
    </row>
    <row r="13" spans="1:9" ht="12" customHeight="1" x14ac:dyDescent="0.25">
      <c r="A13" s="3" t="s">
        <v>84</v>
      </c>
      <c r="B13" s="143">
        <v>506489.10248000018</v>
      </c>
      <c r="C13" s="143">
        <v>497002.90698899986</v>
      </c>
      <c r="D13" s="224">
        <f t="shared" si="0"/>
        <v>-1.8729318053540722E-2</v>
      </c>
      <c r="E13" s="164">
        <v>217712.750902</v>
      </c>
      <c r="F13" s="164">
        <v>277506.06144099997</v>
      </c>
      <c r="G13" s="216">
        <f t="shared" si="1"/>
        <v>0.27464312628117504</v>
      </c>
      <c r="H13" s="226">
        <f t="shared" si="2"/>
        <v>4.4296856605298238E-2</v>
      </c>
    </row>
    <row r="14" spans="1:9" ht="12" customHeight="1" x14ac:dyDescent="0.25">
      <c r="A14" s="3" t="s">
        <v>178</v>
      </c>
      <c r="B14" s="143">
        <v>68062.345182000034</v>
      </c>
      <c r="C14" s="143">
        <v>67147.234060999966</v>
      </c>
      <c r="D14" s="224">
        <f t="shared" si="0"/>
        <v>-1.3445189385599909E-2</v>
      </c>
      <c r="E14" s="164">
        <v>186447.13761300006</v>
      </c>
      <c r="F14" s="164">
        <v>199049.61705199996</v>
      </c>
      <c r="G14" s="216">
        <f t="shared" si="1"/>
        <v>6.7592775090805191E-2</v>
      </c>
      <c r="H14" s="226">
        <f t="shared" si="2"/>
        <v>3.1773260368104038E-2</v>
      </c>
    </row>
    <row r="15" spans="1:9" ht="12" customHeight="1" x14ac:dyDescent="0.25">
      <c r="A15" s="3" t="s">
        <v>120</v>
      </c>
      <c r="B15" s="143">
        <v>92065.264121999979</v>
      </c>
      <c r="C15" s="143">
        <v>92317.693563000066</v>
      </c>
      <c r="D15" s="224">
        <f t="shared" si="0"/>
        <v>2.7418532212710733E-3</v>
      </c>
      <c r="E15" s="164">
        <v>144440.89854700002</v>
      </c>
      <c r="F15" s="164">
        <v>162035.72748300011</v>
      </c>
      <c r="G15" s="216">
        <f t="shared" si="1"/>
        <v>0.12181334450972603</v>
      </c>
      <c r="H15" s="226">
        <f t="shared" si="2"/>
        <v>2.5864924708232616E-2</v>
      </c>
    </row>
    <row r="16" spans="1:9" ht="12" customHeight="1" x14ac:dyDescent="0.25">
      <c r="A16" s="3" t="s">
        <v>79</v>
      </c>
      <c r="B16" s="143">
        <v>55468.053723999947</v>
      </c>
      <c r="C16" s="143">
        <v>81518.060986999932</v>
      </c>
      <c r="D16" s="224">
        <f t="shared" si="0"/>
        <v>0.46963982894767864</v>
      </c>
      <c r="E16" s="164">
        <v>111367.15065700024</v>
      </c>
      <c r="F16" s="164">
        <v>146172.90143599999</v>
      </c>
      <c r="G16" s="216">
        <f t="shared" si="1"/>
        <v>0.31253157303268009</v>
      </c>
      <c r="H16" s="226">
        <f t="shared" si="2"/>
        <v>2.3332823870110389E-2</v>
      </c>
    </row>
    <row r="17" spans="1:8" ht="12" customHeight="1" x14ac:dyDescent="0.25">
      <c r="A17" s="3" t="s">
        <v>74</v>
      </c>
      <c r="B17" s="143">
        <v>85650.96482500009</v>
      </c>
      <c r="C17" s="143">
        <v>53220.549769000005</v>
      </c>
      <c r="D17" s="224">
        <f t="shared" si="0"/>
        <v>-0.37863455621616282</v>
      </c>
      <c r="E17" s="164">
        <v>116670.49418500003</v>
      </c>
      <c r="F17" s="164">
        <v>90983.362657000049</v>
      </c>
      <c r="G17" s="216">
        <f t="shared" si="1"/>
        <v>-0.22016818997328369</v>
      </c>
      <c r="H17" s="226">
        <f t="shared" si="2"/>
        <v>1.4523203378538983E-2</v>
      </c>
    </row>
    <row r="18" spans="1:8" ht="12" customHeight="1" x14ac:dyDescent="0.25">
      <c r="A18" s="3" t="s">
        <v>72</v>
      </c>
      <c r="B18" s="143">
        <v>14647.464367000002</v>
      </c>
      <c r="C18" s="143">
        <v>19666.607245000028</v>
      </c>
      <c r="D18" s="224">
        <f t="shared" si="0"/>
        <v>0.34266291777489499</v>
      </c>
      <c r="E18" s="164">
        <v>64388.910756999998</v>
      </c>
      <c r="F18" s="164">
        <v>85253.781087000069</v>
      </c>
      <c r="G18" s="216">
        <f t="shared" si="1"/>
        <v>0.32404446797901088</v>
      </c>
      <c r="H18" s="226">
        <f t="shared" si="2"/>
        <v>1.3608619920805722E-2</v>
      </c>
    </row>
    <row r="19" spans="1:8" ht="12" customHeight="1" x14ac:dyDescent="0.25">
      <c r="A19" s="3" t="s">
        <v>232</v>
      </c>
      <c r="B19" s="143">
        <v>31262.134747000022</v>
      </c>
      <c r="C19" s="143">
        <v>34166.703927000024</v>
      </c>
      <c r="D19" s="224">
        <f t="shared" si="0"/>
        <v>9.2910135648325509E-2</v>
      </c>
      <c r="E19" s="164">
        <v>92725.264627000026</v>
      </c>
      <c r="F19" s="164">
        <v>84797.556671000057</v>
      </c>
      <c r="G19" s="216">
        <f t="shared" si="1"/>
        <v>-8.5496741237571561E-2</v>
      </c>
      <c r="H19" s="226">
        <f t="shared" si="2"/>
        <v>1.3535795178057948E-2</v>
      </c>
    </row>
    <row r="20" spans="1:8" ht="12" customHeight="1" x14ac:dyDescent="0.25">
      <c r="A20" s="3" t="s">
        <v>81</v>
      </c>
      <c r="B20" s="143">
        <v>14218.366143999994</v>
      </c>
      <c r="C20" s="143">
        <v>17963.003002999998</v>
      </c>
      <c r="D20" s="224">
        <f t="shared" si="0"/>
        <v>0.26336618575406456</v>
      </c>
      <c r="E20" s="164">
        <v>60733.694020000039</v>
      </c>
      <c r="F20" s="164">
        <v>76054.11194599999</v>
      </c>
      <c r="G20" s="216">
        <f t="shared" si="1"/>
        <v>0.25225565764128932</v>
      </c>
      <c r="H20" s="226">
        <f t="shared" si="2"/>
        <v>1.2140124340424647E-2</v>
      </c>
    </row>
    <row r="21" spans="1:8" ht="12" customHeight="1" x14ac:dyDescent="0.25">
      <c r="A21" s="3" t="s">
        <v>83</v>
      </c>
      <c r="B21" s="143">
        <v>70714.749126000024</v>
      </c>
      <c r="C21" s="143">
        <v>68331.906943999944</v>
      </c>
      <c r="D21" s="224">
        <f t="shared" si="0"/>
        <v>-3.3696537305878294E-2</v>
      </c>
      <c r="E21" s="164">
        <v>66001.088337999958</v>
      </c>
      <c r="F21" s="164">
        <v>70440.696533999988</v>
      </c>
      <c r="G21" s="216">
        <f t="shared" si="1"/>
        <v>6.7265681639433472E-2</v>
      </c>
      <c r="H21" s="226">
        <f t="shared" si="2"/>
        <v>1.124408388537966E-2</v>
      </c>
    </row>
    <row r="22" spans="1:8" ht="12" customHeight="1" x14ac:dyDescent="0.25">
      <c r="A22" s="3" t="s">
        <v>80</v>
      </c>
      <c r="B22" s="143">
        <v>85437.827643000011</v>
      </c>
      <c r="C22" s="143">
        <v>84755.750082999992</v>
      </c>
      <c r="D22" s="224">
        <f t="shared" si="0"/>
        <v>-7.9833204894916854E-3</v>
      </c>
      <c r="E22" s="164">
        <v>58394.266845999991</v>
      </c>
      <c r="F22" s="164">
        <v>66142.994055000017</v>
      </c>
      <c r="G22" s="216">
        <f t="shared" si="1"/>
        <v>0.13269671198090927</v>
      </c>
      <c r="H22" s="226">
        <f t="shared" si="2"/>
        <v>1.0558063877542925E-2</v>
      </c>
    </row>
    <row r="23" spans="1:8" ht="12" customHeight="1" x14ac:dyDescent="0.25">
      <c r="A23" s="3" t="s">
        <v>75</v>
      </c>
      <c r="B23" s="143">
        <v>17926.121805000002</v>
      </c>
      <c r="C23" s="143">
        <v>46530.03104099998</v>
      </c>
      <c r="D23" s="224">
        <f t="shared" si="0"/>
        <v>1.5956551867243087</v>
      </c>
      <c r="E23" s="164">
        <v>47393.550115999969</v>
      </c>
      <c r="F23" s="164">
        <v>57805.937074000038</v>
      </c>
      <c r="G23" s="216">
        <f t="shared" si="1"/>
        <v>0.21970050634558524</v>
      </c>
      <c r="H23" s="226">
        <f t="shared" si="2"/>
        <v>9.2272626125908305E-3</v>
      </c>
    </row>
    <row r="24" spans="1:8" ht="12" customHeight="1" x14ac:dyDescent="0.25">
      <c r="A24" s="3" t="s">
        <v>140</v>
      </c>
      <c r="B24" s="143">
        <v>19397.327480000004</v>
      </c>
      <c r="C24" s="143">
        <v>47081.714751</v>
      </c>
      <c r="D24" s="224">
        <f t="shared" si="0"/>
        <v>1.4272268847110268</v>
      </c>
      <c r="E24" s="164">
        <v>26661.251411999994</v>
      </c>
      <c r="F24" s="164">
        <v>54821.431469000054</v>
      </c>
      <c r="G24" s="216">
        <f t="shared" si="1"/>
        <v>1.0562212411501966</v>
      </c>
      <c r="H24" s="226">
        <f t="shared" si="2"/>
        <v>8.7508614264837619E-3</v>
      </c>
    </row>
    <row r="25" spans="1:8" ht="12" customHeight="1" x14ac:dyDescent="0.25">
      <c r="A25" s="3" t="s">
        <v>125</v>
      </c>
      <c r="B25" s="143">
        <v>9372.3354970000055</v>
      </c>
      <c r="C25" s="143">
        <v>36303.28289000001</v>
      </c>
      <c r="D25" s="224">
        <f t="shared" si="0"/>
        <v>2.8734510626108447</v>
      </c>
      <c r="E25" s="164">
        <v>16524.677376000007</v>
      </c>
      <c r="F25" s="164">
        <v>51220.66508899998</v>
      </c>
      <c r="G25" s="216">
        <f t="shared" si="1"/>
        <v>2.0996469052637292</v>
      </c>
      <c r="H25" s="226">
        <f t="shared" si="2"/>
        <v>8.1760897217656881E-3</v>
      </c>
    </row>
    <row r="26" spans="1:8" ht="12" customHeight="1" x14ac:dyDescent="0.25">
      <c r="A26" s="3" t="s">
        <v>229</v>
      </c>
      <c r="B26" s="143">
        <v>9748.6131650000079</v>
      </c>
      <c r="C26" s="143">
        <v>10747.504917000006</v>
      </c>
      <c r="D26" s="224">
        <f t="shared" si="0"/>
        <v>0.10246501067313574</v>
      </c>
      <c r="E26" s="164">
        <v>53890.746118999989</v>
      </c>
      <c r="F26" s="164">
        <v>50001.155471000005</v>
      </c>
      <c r="G26" s="216">
        <f t="shared" si="1"/>
        <v>-7.2175483327157952E-2</v>
      </c>
      <c r="H26" s="226">
        <f t="shared" si="2"/>
        <v>7.9814257119173414E-3</v>
      </c>
    </row>
    <row r="27" spans="1:8" ht="12" customHeight="1" x14ac:dyDescent="0.25">
      <c r="A27" s="3" t="s">
        <v>136</v>
      </c>
      <c r="B27" s="143">
        <v>36987.269376000004</v>
      </c>
      <c r="C27" s="143">
        <v>69467.931532999995</v>
      </c>
      <c r="D27" s="224">
        <f t="shared" si="0"/>
        <v>0.87815788256258176</v>
      </c>
      <c r="E27" s="164">
        <v>27587.689336000007</v>
      </c>
      <c r="F27" s="164">
        <v>49222.409441999989</v>
      </c>
      <c r="G27" s="216">
        <f t="shared" si="1"/>
        <v>0.78421646128108979</v>
      </c>
      <c r="H27" s="226">
        <f t="shared" si="2"/>
        <v>7.8571185130063247E-3</v>
      </c>
    </row>
    <row r="28" spans="1:8" ht="12" customHeight="1" x14ac:dyDescent="0.25">
      <c r="A28" s="3" t="s">
        <v>124</v>
      </c>
      <c r="B28" s="143">
        <v>110452.54808900002</v>
      </c>
      <c r="C28" s="143">
        <v>108681.13036199998</v>
      </c>
      <c r="D28" s="224">
        <f t="shared" si="0"/>
        <v>-1.6037816760666068E-2</v>
      </c>
      <c r="E28" s="164">
        <v>58319.94947900001</v>
      </c>
      <c r="F28" s="164">
        <v>45308.844359000017</v>
      </c>
      <c r="G28" s="216">
        <f t="shared" si="1"/>
        <v>-0.22309870355229067</v>
      </c>
      <c r="H28" s="226">
        <f t="shared" si="2"/>
        <v>7.2324163699361661E-3</v>
      </c>
    </row>
    <row r="29" spans="1:8" ht="12" customHeight="1" x14ac:dyDescent="0.25">
      <c r="A29" s="3" t="s">
        <v>77</v>
      </c>
      <c r="B29" s="143">
        <v>18649.624161</v>
      </c>
      <c r="C29" s="143">
        <v>19017.595241000014</v>
      </c>
      <c r="D29" s="224">
        <f t="shared" si="0"/>
        <v>1.9730750433540223E-2</v>
      </c>
      <c r="E29" s="164">
        <v>45272.746447000027</v>
      </c>
      <c r="F29" s="164">
        <v>38420.060022999969</v>
      </c>
      <c r="G29" s="216">
        <f t="shared" si="1"/>
        <v>-0.15136449545914721</v>
      </c>
      <c r="H29" s="226">
        <f t="shared" si="2"/>
        <v>6.1327953730755391E-3</v>
      </c>
    </row>
    <row r="30" spans="1:8" ht="12" customHeight="1" x14ac:dyDescent="0.25">
      <c r="A30" s="3" t="s">
        <v>73</v>
      </c>
      <c r="B30" s="143">
        <v>14109.590824999994</v>
      </c>
      <c r="C30" s="143">
        <v>6740.4315500000093</v>
      </c>
      <c r="D30" s="224">
        <f t="shared" si="0"/>
        <v>-0.5222801544282194</v>
      </c>
      <c r="E30" s="164">
        <v>48171.228038000059</v>
      </c>
      <c r="F30" s="164">
        <v>37015.127117000025</v>
      </c>
      <c r="G30" s="216">
        <f t="shared" si="1"/>
        <v>-0.23159262022964211</v>
      </c>
      <c r="H30" s="226">
        <f t="shared" si="2"/>
        <v>5.9085332032548779E-3</v>
      </c>
    </row>
    <row r="31" spans="1:8" ht="12" customHeight="1" x14ac:dyDescent="0.25">
      <c r="A31" s="3" t="s">
        <v>130</v>
      </c>
      <c r="B31" s="143">
        <v>4350.6408250000004</v>
      </c>
      <c r="C31" s="143">
        <v>5124.5079589999996</v>
      </c>
      <c r="D31" s="224">
        <f t="shared" si="0"/>
        <v>0.17787428682991746</v>
      </c>
      <c r="E31" s="164">
        <v>32109.044739000004</v>
      </c>
      <c r="F31" s="164">
        <v>35244.973968000013</v>
      </c>
      <c r="G31" s="216">
        <f t="shared" si="1"/>
        <v>9.7664980521549927E-2</v>
      </c>
      <c r="H31" s="226">
        <f t="shared" si="2"/>
        <v>5.6259728159123411E-3</v>
      </c>
    </row>
    <row r="32" spans="1:8" ht="12" customHeight="1" x14ac:dyDescent="0.25">
      <c r="A32" s="3" t="s">
        <v>123</v>
      </c>
      <c r="B32" s="143">
        <v>9954.5654310000155</v>
      </c>
      <c r="C32" s="143">
        <v>9864.5576349999992</v>
      </c>
      <c r="D32" s="224">
        <f t="shared" si="0"/>
        <v>-9.0418609053207755E-3</v>
      </c>
      <c r="E32" s="164">
        <v>35999.029663000008</v>
      </c>
      <c r="F32" s="164">
        <v>34313.788218000016</v>
      </c>
      <c r="G32" s="216">
        <f t="shared" si="1"/>
        <v>-4.6813524163738518E-2</v>
      </c>
      <c r="H32" s="226">
        <f t="shared" si="2"/>
        <v>5.4773324531524926E-3</v>
      </c>
    </row>
    <row r="33" spans="1:8" ht="12" customHeight="1" x14ac:dyDescent="0.25">
      <c r="A33" s="3" t="s">
        <v>141</v>
      </c>
      <c r="B33" s="143">
        <v>11382.808769000001</v>
      </c>
      <c r="C33" s="143">
        <v>22633.763139999992</v>
      </c>
      <c r="D33" s="224">
        <f t="shared" si="0"/>
        <v>0.98841635657105087</v>
      </c>
      <c r="E33" s="164">
        <v>25841.399648999988</v>
      </c>
      <c r="F33" s="164">
        <v>30789.400364999987</v>
      </c>
      <c r="G33" s="216">
        <f t="shared" si="1"/>
        <v>0.1914757243496088</v>
      </c>
      <c r="H33" s="226">
        <f t="shared" si="2"/>
        <v>4.914752657471203E-3</v>
      </c>
    </row>
    <row r="34" spans="1:8" ht="12" customHeight="1" x14ac:dyDescent="0.25">
      <c r="A34" s="3" t="s">
        <v>122</v>
      </c>
      <c r="B34" s="143">
        <v>6804.8865510000032</v>
      </c>
      <c r="C34" s="143">
        <v>6958.0339960000074</v>
      </c>
      <c r="D34" s="224">
        <f t="shared" si="0"/>
        <v>2.250551039348303E-2</v>
      </c>
      <c r="E34" s="164">
        <v>22251.88385500004</v>
      </c>
      <c r="F34" s="164">
        <v>23086.928701000001</v>
      </c>
      <c r="G34" s="216">
        <f t="shared" si="1"/>
        <v>3.7526928121742964E-2</v>
      </c>
      <c r="H34" s="226">
        <f t="shared" si="2"/>
        <v>3.6852469629474055E-3</v>
      </c>
    </row>
    <row r="35" spans="1:8" ht="12" customHeight="1" x14ac:dyDescent="0.25">
      <c r="A35" s="3" t="s">
        <v>131</v>
      </c>
      <c r="B35" s="143">
        <v>11552.867822000006</v>
      </c>
      <c r="C35" s="143">
        <v>6712.9150180000051</v>
      </c>
      <c r="D35" s="224">
        <f t="shared" si="0"/>
        <v>-0.41893951169278754</v>
      </c>
      <c r="E35" s="164">
        <v>26022.190895000007</v>
      </c>
      <c r="F35" s="164">
        <v>22873.250617999998</v>
      </c>
      <c r="G35" s="216">
        <f t="shared" si="1"/>
        <v>-0.12100980619602852</v>
      </c>
      <c r="H35" s="226">
        <f t="shared" si="2"/>
        <v>3.6511386362564641E-3</v>
      </c>
    </row>
    <row r="36" spans="1:8" ht="12" customHeight="1" x14ac:dyDescent="0.25">
      <c r="A36" s="3" t="s">
        <v>193</v>
      </c>
      <c r="B36" s="143">
        <v>6077.3719399999982</v>
      </c>
      <c r="C36" s="143">
        <v>12729.463240999994</v>
      </c>
      <c r="D36" s="224">
        <f t="shared" si="0"/>
        <v>1.0945670870030701</v>
      </c>
      <c r="E36" s="164">
        <v>11317.352909999992</v>
      </c>
      <c r="F36" s="164">
        <v>19069.396991000009</v>
      </c>
      <c r="G36" s="216">
        <f t="shared" si="1"/>
        <v>0.6849697223942115</v>
      </c>
      <c r="H36" s="226">
        <f>(F36/$F$5)</f>
        <v>3.0439491651948155E-3</v>
      </c>
    </row>
    <row r="37" spans="1:8" ht="12" customHeight="1" x14ac:dyDescent="0.25">
      <c r="A37" s="3" t="s">
        <v>143</v>
      </c>
      <c r="B37" s="143">
        <v>2649.1990130000008</v>
      </c>
      <c r="C37" s="143">
        <v>2791.2636600000005</v>
      </c>
      <c r="D37" s="224">
        <f t="shared" si="0"/>
        <v>5.3625509560764506E-2</v>
      </c>
      <c r="E37" s="164">
        <v>16508.502073999996</v>
      </c>
      <c r="F37" s="164">
        <v>16773.641796000004</v>
      </c>
      <c r="G37" s="216">
        <f t="shared" si="1"/>
        <v>1.606079829723539E-2</v>
      </c>
      <c r="H37" s="226">
        <f t="shared" si="2"/>
        <v>2.6774896430290093E-3</v>
      </c>
    </row>
    <row r="38" spans="1:8" ht="12" customHeight="1" x14ac:dyDescent="0.25">
      <c r="A38" s="3" t="s">
        <v>230</v>
      </c>
      <c r="B38" s="143">
        <v>2602.8926129999995</v>
      </c>
      <c r="C38" s="143">
        <v>2983.367182</v>
      </c>
      <c r="D38" s="224">
        <f t="shared" si="0"/>
        <v>0.14617374804467231</v>
      </c>
      <c r="E38" s="164">
        <v>16740.095010000005</v>
      </c>
      <c r="F38" s="164">
        <v>13489.268714000002</v>
      </c>
      <c r="G38" s="216">
        <f t="shared" si="1"/>
        <v>-0.19419401706251138</v>
      </c>
      <c r="H38" s="226">
        <f t="shared" si="2"/>
        <v>2.1532221632623114E-3</v>
      </c>
    </row>
    <row r="39" spans="1:8" ht="12" customHeight="1" x14ac:dyDescent="0.25">
      <c r="A39" s="5" t="s">
        <v>128</v>
      </c>
      <c r="B39" s="143">
        <v>5371.2275300000001</v>
      </c>
      <c r="C39" s="143">
        <v>8702.7768530000012</v>
      </c>
      <c r="D39" s="224">
        <f t="shared" si="0"/>
        <v>0.6202584612906914</v>
      </c>
      <c r="E39" s="164">
        <v>11632.502431000006</v>
      </c>
      <c r="F39" s="164">
        <v>13488.454464999997</v>
      </c>
      <c r="G39" s="216">
        <f t="shared" si="1"/>
        <v>0.15954881978395097</v>
      </c>
      <c r="H39" s="226">
        <f t="shared" si="2"/>
        <v>2.1530921889078526E-3</v>
      </c>
    </row>
    <row r="40" spans="1:8" ht="12" customHeight="1" x14ac:dyDescent="0.25">
      <c r="A40" s="3" t="s">
        <v>144</v>
      </c>
      <c r="B40" s="143">
        <v>8436.7113799999988</v>
      </c>
      <c r="C40" s="143">
        <v>8320.8634589999983</v>
      </c>
      <c r="D40" s="224">
        <f t="shared" si="0"/>
        <v>-1.3731407391110784E-2</v>
      </c>
      <c r="E40" s="164">
        <v>14867.111447000003</v>
      </c>
      <c r="F40" s="164">
        <v>13188.292604000002</v>
      </c>
      <c r="G40" s="216">
        <f t="shared" si="1"/>
        <v>-0.11292165589696745</v>
      </c>
      <c r="H40" s="226">
        <f t="shared" si="2"/>
        <v>2.1051789042536248E-3</v>
      </c>
    </row>
    <row r="41" spans="1:8" ht="12" customHeight="1" x14ac:dyDescent="0.25">
      <c r="A41" s="3" t="s">
        <v>142</v>
      </c>
      <c r="B41" s="143">
        <v>1377.9709720000003</v>
      </c>
      <c r="C41" s="143">
        <v>1350.4846239999999</v>
      </c>
      <c r="D41" s="224">
        <f t="shared" si="0"/>
        <v>-1.9946971713131534E-2</v>
      </c>
      <c r="E41" s="164">
        <v>16313.932312999999</v>
      </c>
      <c r="F41" s="164">
        <v>12590.439793</v>
      </c>
      <c r="G41" s="216">
        <f t="shared" si="1"/>
        <v>-0.22824003732275389</v>
      </c>
      <c r="H41" s="226">
        <f t="shared" si="2"/>
        <v>2.0097467536821243E-3</v>
      </c>
    </row>
    <row r="42" spans="1:8" ht="12" customHeight="1" x14ac:dyDescent="0.25">
      <c r="A42" s="3" t="s">
        <v>134</v>
      </c>
      <c r="B42" s="143">
        <v>22442.7474</v>
      </c>
      <c r="C42" s="143">
        <v>17609.45592</v>
      </c>
      <c r="D42" s="224">
        <f t="shared" si="0"/>
        <v>-0.21536095353459261</v>
      </c>
      <c r="E42" s="164">
        <v>14987.744427000001</v>
      </c>
      <c r="F42" s="164">
        <v>11663.391240999998</v>
      </c>
      <c r="G42" s="216">
        <f t="shared" si="1"/>
        <v>-0.22180476870230548</v>
      </c>
      <c r="H42" s="226">
        <f t="shared" si="2"/>
        <v>1.8617667904306755E-3</v>
      </c>
    </row>
    <row r="43" spans="1:8" ht="12" customHeight="1" x14ac:dyDescent="0.25">
      <c r="A43" s="3" t="s">
        <v>183</v>
      </c>
      <c r="B43" s="143">
        <v>704.42308199999991</v>
      </c>
      <c r="C43" s="143">
        <v>663.7463310000004</v>
      </c>
      <c r="D43" s="224">
        <f t="shared" si="0"/>
        <v>-5.7744773048194253E-2</v>
      </c>
      <c r="E43" s="164">
        <v>9979.5270200000014</v>
      </c>
      <c r="F43" s="164">
        <v>9745.5937900000008</v>
      </c>
      <c r="G43" s="216">
        <f t="shared" si="1"/>
        <v>-2.3441314355998499E-2</v>
      </c>
      <c r="H43" s="226">
        <f t="shared" si="2"/>
        <v>1.5556387071599073E-3</v>
      </c>
    </row>
    <row r="44" spans="1:8" ht="12" customHeight="1" x14ac:dyDescent="0.25">
      <c r="A44" s="3" t="s">
        <v>321</v>
      </c>
      <c r="B44" s="143">
        <v>324.429036</v>
      </c>
      <c r="C44" s="143">
        <v>2807.835019000001</v>
      </c>
      <c r="D44" s="224">
        <f t="shared" si="0"/>
        <v>7.6546970444408711</v>
      </c>
      <c r="E44" s="164">
        <v>1518.4780280000002</v>
      </c>
      <c r="F44" s="164">
        <v>8371.014441000003</v>
      </c>
      <c r="G44" s="216">
        <f t="shared" si="1"/>
        <v>4.5127662611131321</v>
      </c>
      <c r="H44" s="226">
        <f t="shared" si="2"/>
        <v>1.336221718575668E-3</v>
      </c>
    </row>
    <row r="45" spans="1:8" ht="12" customHeight="1" x14ac:dyDescent="0.25">
      <c r="A45" s="3" t="s">
        <v>126</v>
      </c>
      <c r="B45" s="143">
        <v>3536.4054660000002</v>
      </c>
      <c r="C45" s="143">
        <v>2624.9093330000005</v>
      </c>
      <c r="D45" s="224">
        <f t="shared" si="0"/>
        <v>-0.25774650044045588</v>
      </c>
      <c r="E45" s="164">
        <v>8355.7190269999992</v>
      </c>
      <c r="F45" s="164">
        <v>7005.0693609999998</v>
      </c>
      <c r="G45" s="216">
        <f t="shared" si="1"/>
        <v>-0.16164373905293117</v>
      </c>
      <c r="H45" s="226">
        <f t="shared" si="2"/>
        <v>1.1181829736730199E-3</v>
      </c>
    </row>
    <row r="46" spans="1:8" ht="12" customHeight="1" x14ac:dyDescent="0.25">
      <c r="A46" s="3" t="s">
        <v>312</v>
      </c>
      <c r="B46" s="143">
        <v>905.99900000000014</v>
      </c>
      <c r="C46" s="143">
        <v>3008.0160000000001</v>
      </c>
      <c r="D46" s="224">
        <f t="shared" si="0"/>
        <v>2.3201096248450601</v>
      </c>
      <c r="E46" s="164">
        <v>3174.8491289999997</v>
      </c>
      <c r="F46" s="164">
        <v>6852.2277060000006</v>
      </c>
      <c r="G46" s="216">
        <f t="shared" si="1"/>
        <v>1.1582845129268509</v>
      </c>
      <c r="H46" s="226">
        <f t="shared" si="2"/>
        <v>1.0937856511796125E-3</v>
      </c>
    </row>
    <row r="47" spans="1:8" ht="12" customHeight="1" x14ac:dyDescent="0.25">
      <c r="A47" s="3" t="s">
        <v>78</v>
      </c>
      <c r="B47" s="143">
        <v>1068.6155560000009</v>
      </c>
      <c r="C47" s="143">
        <v>1542.0013669999992</v>
      </c>
      <c r="D47" s="224">
        <f t="shared" si="0"/>
        <v>0.44298981831404105</v>
      </c>
      <c r="E47" s="164">
        <v>4593.6157469999989</v>
      </c>
      <c r="F47" s="164">
        <v>5525.5799319999978</v>
      </c>
      <c r="G47" s="216">
        <f t="shared" si="1"/>
        <v>0.20288248654856389</v>
      </c>
      <c r="H47" s="226">
        <f t="shared" si="2"/>
        <v>8.8201973188595261E-4</v>
      </c>
    </row>
    <row r="48" spans="1:8" ht="12" customHeight="1" x14ac:dyDescent="0.25">
      <c r="A48" s="3" t="s">
        <v>182</v>
      </c>
      <c r="B48" s="143">
        <v>1212.6432479999999</v>
      </c>
      <c r="C48" s="143">
        <v>2468.176214000001</v>
      </c>
      <c r="D48" s="224">
        <f t="shared" si="0"/>
        <v>1.0353687847359385</v>
      </c>
      <c r="E48" s="164">
        <v>3461.1151799999998</v>
      </c>
      <c r="F48" s="164">
        <v>5190.6950140000008</v>
      </c>
      <c r="G48" s="216">
        <f t="shared" si="1"/>
        <v>0.49971750261139847</v>
      </c>
      <c r="H48" s="226">
        <f t="shared" si="2"/>
        <v>8.2856378532070315E-4</v>
      </c>
    </row>
    <row r="49" spans="1:8" ht="12" customHeight="1" x14ac:dyDescent="0.25">
      <c r="A49" s="3" t="s">
        <v>231</v>
      </c>
      <c r="B49" s="143">
        <v>611.18367399999988</v>
      </c>
      <c r="C49" s="143">
        <v>1855.6550649999999</v>
      </c>
      <c r="D49" s="224">
        <f t="shared" si="0"/>
        <v>2.0361659578622846</v>
      </c>
      <c r="E49" s="164">
        <v>1376.7429249999993</v>
      </c>
      <c r="F49" s="164">
        <v>4978.9758650000022</v>
      </c>
      <c r="G49" s="216">
        <f t="shared" si="1"/>
        <v>2.6164891604581912</v>
      </c>
      <c r="H49" s="226">
        <f t="shared" si="2"/>
        <v>7.9476815312748471E-4</v>
      </c>
    </row>
    <row r="50" spans="1:8" ht="12" customHeight="1" x14ac:dyDescent="0.25">
      <c r="A50" s="3" t="s">
        <v>234</v>
      </c>
      <c r="B50" s="143">
        <v>1961.2015349999999</v>
      </c>
      <c r="C50" s="143">
        <v>1573.7319089999996</v>
      </c>
      <c r="D50" s="224">
        <f t="shared" si="0"/>
        <v>-0.1975674702906044</v>
      </c>
      <c r="E50" s="164">
        <v>4595.2338589999999</v>
      </c>
      <c r="F50" s="164">
        <v>3491.0952259999999</v>
      </c>
      <c r="G50" s="216">
        <f t="shared" si="1"/>
        <v>-0.24027909501003697</v>
      </c>
      <c r="H50" s="226">
        <f t="shared" si="2"/>
        <v>5.5726546590926238E-4</v>
      </c>
    </row>
    <row r="51" spans="1:8" ht="12" customHeight="1" x14ac:dyDescent="0.25">
      <c r="A51" s="3" t="s">
        <v>239</v>
      </c>
      <c r="B51" s="143">
        <v>1885.4900000000002</v>
      </c>
      <c r="C51" s="143">
        <v>1365.9650000000004</v>
      </c>
      <c r="D51" s="224">
        <f t="shared" si="0"/>
        <v>-0.27553845419493062</v>
      </c>
      <c r="E51" s="164">
        <v>3152.1145869999996</v>
      </c>
      <c r="F51" s="164">
        <v>3307.7581319999999</v>
      </c>
      <c r="G51" s="216">
        <f t="shared" si="1"/>
        <v>4.9377502214515978E-2</v>
      </c>
      <c r="H51" s="226">
        <f t="shared" si="2"/>
        <v>5.2800031428994632E-4</v>
      </c>
    </row>
    <row r="52" spans="1:8" ht="12" customHeight="1" x14ac:dyDescent="0.25">
      <c r="A52" s="3" t="s">
        <v>311</v>
      </c>
      <c r="B52" s="143">
        <v>534.3523919999999</v>
      </c>
      <c r="C52" s="143">
        <v>469.2162889999999</v>
      </c>
      <c r="D52" s="224">
        <f t="shared" si="0"/>
        <v>-0.12189727972622233</v>
      </c>
      <c r="E52" s="164">
        <v>2311.090569</v>
      </c>
      <c r="F52" s="164">
        <v>3064.0082899999993</v>
      </c>
      <c r="G52" s="216">
        <f t="shared" si="1"/>
        <v>0.32578460191016401</v>
      </c>
      <c r="H52" s="226">
        <f t="shared" si="2"/>
        <v>4.8909178831912275E-4</v>
      </c>
    </row>
    <row r="53" spans="1:8" ht="12" customHeight="1" x14ac:dyDescent="0.25">
      <c r="A53" s="3" t="s">
        <v>180</v>
      </c>
      <c r="B53" s="143">
        <v>570.25348599999995</v>
      </c>
      <c r="C53" s="143">
        <v>757.38515800000005</v>
      </c>
      <c r="D53" s="224">
        <f t="shared" si="0"/>
        <v>0.32815524428026044</v>
      </c>
      <c r="E53" s="164">
        <v>2732.3319870000005</v>
      </c>
      <c r="F53" s="164">
        <v>2935.7198859999999</v>
      </c>
      <c r="G53" s="216">
        <f t="shared" si="1"/>
        <v>7.4437476839449346E-2</v>
      </c>
      <c r="H53" s="226">
        <f t="shared" si="2"/>
        <v>4.6861377422962241E-4</v>
      </c>
    </row>
    <row r="54" spans="1:8" ht="12" customHeight="1" x14ac:dyDescent="0.25">
      <c r="A54" s="3" t="s">
        <v>127</v>
      </c>
      <c r="B54" s="143">
        <v>404.22604200000018</v>
      </c>
      <c r="C54" s="143">
        <v>713.93433399999992</v>
      </c>
      <c r="D54" s="224">
        <f t="shared" si="0"/>
        <v>0.76617600011035303</v>
      </c>
      <c r="E54" s="164">
        <v>2668.1893009999999</v>
      </c>
      <c r="F54" s="164">
        <v>2686.6259809999983</v>
      </c>
      <c r="G54" s="216">
        <f t="shared" si="1"/>
        <v>6.9098095825093075E-3</v>
      </c>
      <c r="H54" s="226">
        <f t="shared" si="2"/>
        <v>4.2885220313549049E-4</v>
      </c>
    </row>
    <row r="55" spans="1:8" ht="12" customHeight="1" x14ac:dyDescent="0.25">
      <c r="A55" s="3" t="s">
        <v>313</v>
      </c>
      <c r="B55" s="143">
        <v>246.72205399999999</v>
      </c>
      <c r="C55" s="143">
        <v>2332.1309499999984</v>
      </c>
      <c r="D55" s="224">
        <f t="shared" si="0"/>
        <v>8.4524624458581989</v>
      </c>
      <c r="E55" s="164">
        <v>2821.0454140000002</v>
      </c>
      <c r="F55" s="164">
        <v>2502.4012040000002</v>
      </c>
      <c r="G55" s="216">
        <f t="shared" si="1"/>
        <v>-0.11295252760507313</v>
      </c>
      <c r="H55" s="226">
        <f t="shared" si="2"/>
        <v>3.9944535527228821E-4</v>
      </c>
    </row>
    <row r="56" spans="1:8" ht="12" customHeight="1" x14ac:dyDescent="0.25">
      <c r="A56" s="3" t="s">
        <v>235</v>
      </c>
      <c r="B56" s="143">
        <v>470.22083600000002</v>
      </c>
      <c r="C56" s="143">
        <v>703.08335800000009</v>
      </c>
      <c r="D56" s="224">
        <f t="shared" si="0"/>
        <v>0.49521948874251942</v>
      </c>
      <c r="E56" s="164">
        <v>1757.027080000001</v>
      </c>
      <c r="F56" s="164">
        <v>2474.9268890000003</v>
      </c>
      <c r="G56" s="216">
        <f t="shared" si="1"/>
        <v>0.40858778852742494</v>
      </c>
      <c r="H56" s="226">
        <f t="shared" si="2"/>
        <v>3.9505977253739523E-4</v>
      </c>
    </row>
    <row r="57" spans="1:8" ht="12" customHeight="1" x14ac:dyDescent="0.25">
      <c r="A57" s="126" t="s">
        <v>18</v>
      </c>
      <c r="B57" s="144">
        <v>193551.25764500001</v>
      </c>
      <c r="C57" s="144">
        <v>9554.7559580000016</v>
      </c>
      <c r="D57" s="225">
        <f t="shared" si="0"/>
        <v>-0.95063449303168701</v>
      </c>
      <c r="E57" s="165">
        <v>97769.266662999973</v>
      </c>
      <c r="F57" s="165">
        <v>24091.806053999997</v>
      </c>
      <c r="G57" s="225">
        <f t="shared" si="1"/>
        <v>-0.75358507968519561</v>
      </c>
      <c r="H57" s="227">
        <f t="shared" si="2"/>
        <v>3.8456503349696644E-3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9"/>
      <c r="C59" s="9"/>
      <c r="D59" s="35"/>
      <c r="E59" s="9"/>
      <c r="F59" s="9"/>
      <c r="G59" s="35"/>
      <c r="H59" s="10"/>
    </row>
    <row r="60" spans="1:8" ht="9" customHeight="1" x14ac:dyDescent="0.25">
      <c r="A60" s="250" t="s">
        <v>380</v>
      </c>
      <c r="B60" s="28"/>
      <c r="C60" s="28"/>
      <c r="D60" s="36"/>
      <c r="E60" s="28"/>
      <c r="F60" s="28"/>
      <c r="G60" s="36"/>
    </row>
    <row r="61" spans="1:8" ht="9" customHeight="1" x14ac:dyDescent="0.25">
      <c r="A61" s="251" t="s">
        <v>381</v>
      </c>
      <c r="B61" s="28"/>
      <c r="C61" s="28"/>
      <c r="D61" s="28"/>
      <c r="E61" s="28"/>
      <c r="F61" s="28"/>
      <c r="G61" s="28"/>
      <c r="H61" s="28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36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53" priority="1">
      <formula>LEN(TRIM(B7))=0</formula>
    </cfRule>
  </conditionalFormatting>
  <conditionalFormatting sqref="E5:F5">
    <cfRule type="containsBlanks" dxfId="52" priority="23">
      <formula>LEN(TRIM(E5))=0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77"/>
  <sheetViews>
    <sheetView showGridLines="0" zoomScale="115" zoomScaleNormal="115" zoomScalePageLayoutView="150" workbookViewId="0">
      <selection activeCell="G72" sqref="G72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5.85546875" style="23" customWidth="1"/>
    <col min="4" max="5" width="7.5703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6" t="s">
        <v>333</v>
      </c>
    </row>
    <row r="2" spans="1:10" x14ac:dyDescent="0.25">
      <c r="A2" s="65" t="s">
        <v>361</v>
      </c>
      <c r="B2" s="65"/>
      <c r="C2" s="65"/>
      <c r="D2" s="75"/>
      <c r="E2" s="75"/>
      <c r="F2" s="65"/>
      <c r="G2" s="75"/>
      <c r="H2" s="75"/>
      <c r="I2" s="86"/>
      <c r="J2" s="73"/>
    </row>
    <row r="3" spans="1:10" ht="3" customHeight="1" x14ac:dyDescent="0.25">
      <c r="A3" s="49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87" t="s">
        <v>5</v>
      </c>
      <c r="B4" s="289" t="s">
        <v>63</v>
      </c>
      <c r="C4" s="290"/>
      <c r="D4" s="284" t="s">
        <v>14</v>
      </c>
      <c r="E4" s="284"/>
      <c r="F4" s="284"/>
      <c r="G4" s="284" t="s">
        <v>57</v>
      </c>
      <c r="H4" s="284"/>
      <c r="I4" s="284"/>
      <c r="J4" s="284"/>
    </row>
    <row r="5" spans="1:10" s="27" customFormat="1" ht="22.35" customHeight="1" x14ac:dyDescent="0.2">
      <c r="A5" s="294"/>
      <c r="B5" s="295"/>
      <c r="C5" s="296"/>
      <c r="D5" s="172">
        <v>2023</v>
      </c>
      <c r="E5" s="173" t="s">
        <v>318</v>
      </c>
      <c r="F5" s="184" t="s">
        <v>324</v>
      </c>
      <c r="G5" s="172">
        <v>2023</v>
      </c>
      <c r="H5" s="173" t="s">
        <v>318</v>
      </c>
      <c r="I5" s="184" t="s">
        <v>324</v>
      </c>
      <c r="J5" s="184" t="s">
        <v>328</v>
      </c>
    </row>
    <row r="6" spans="1:10" s="27" customFormat="1" ht="4.3499999999999996" customHeight="1" x14ac:dyDescent="0.2">
      <c r="A6" s="81"/>
      <c r="B6" s="81"/>
      <c r="C6" s="81"/>
      <c r="D6" s="79"/>
      <c r="E6" s="79"/>
      <c r="F6" s="80"/>
      <c r="G6" s="79"/>
      <c r="H6" s="79"/>
      <c r="I6" s="80"/>
      <c r="J6" s="80"/>
    </row>
    <row r="7" spans="1:10" s="3" customFormat="1" ht="14.1" customHeight="1" x14ac:dyDescent="0.25">
      <c r="A7" s="197" t="s">
        <v>147</v>
      </c>
      <c r="B7" s="196" t="s">
        <v>278</v>
      </c>
      <c r="C7" s="196"/>
      <c r="D7" s="198">
        <v>3152681.4599999981</v>
      </c>
      <c r="E7" s="198">
        <v>3832179.1449999996</v>
      </c>
      <c r="F7" s="220">
        <v>0.21553007927416878</v>
      </c>
      <c r="G7" s="198">
        <v>897065.65678000031</v>
      </c>
      <c r="H7" s="198">
        <v>873871.69445300021</v>
      </c>
      <c r="I7" s="220">
        <v>-2.585536761072138E-2</v>
      </c>
      <c r="J7" s="220">
        <v>1</v>
      </c>
    </row>
    <row r="8" spans="1:10" ht="9.75" customHeight="1" x14ac:dyDescent="0.25">
      <c r="A8" s="167"/>
      <c r="B8" s="15"/>
      <c r="C8" s="29" t="s">
        <v>88</v>
      </c>
      <c r="D8" s="76">
        <v>2599337.6199999982</v>
      </c>
      <c r="E8" s="76">
        <v>3792530.2289999994</v>
      </c>
      <c r="F8" s="218">
        <v>0.45903717924876641</v>
      </c>
      <c r="G8" s="76">
        <v>731304.69636000018</v>
      </c>
      <c r="H8" s="76">
        <v>865121.40298600018</v>
      </c>
      <c r="I8" s="218">
        <v>0.18298351876045649</v>
      </c>
      <c r="J8" s="218">
        <v>0.9899867548948621</v>
      </c>
    </row>
    <row r="9" spans="1:10" ht="9.75" customHeight="1" x14ac:dyDescent="0.25">
      <c r="A9" s="167"/>
      <c r="B9" s="15"/>
      <c r="C9" s="29" t="s">
        <v>75</v>
      </c>
      <c r="D9" s="166" t="s">
        <v>355</v>
      </c>
      <c r="E9" s="76">
        <v>22349.33</v>
      </c>
      <c r="F9" s="166" t="s">
        <v>355</v>
      </c>
      <c r="G9" s="166" t="s">
        <v>355</v>
      </c>
      <c r="H9" s="76">
        <v>4963.83446</v>
      </c>
      <c r="I9" s="166" t="s">
        <v>356</v>
      </c>
      <c r="J9" s="218">
        <v>5.6802783423567814E-3</v>
      </c>
    </row>
    <row r="10" spans="1:10" ht="9.75" customHeight="1" x14ac:dyDescent="0.25">
      <c r="A10" s="167"/>
      <c r="B10" s="15"/>
      <c r="C10" s="29" t="s">
        <v>85</v>
      </c>
      <c r="D10" s="76">
        <v>51937.76999999999</v>
      </c>
      <c r="E10" s="76">
        <v>9211.5</v>
      </c>
      <c r="F10" s="218">
        <v>-0.82264352127555718</v>
      </c>
      <c r="G10" s="76">
        <v>16552.923542</v>
      </c>
      <c r="H10" s="76">
        <v>1935.6299470000006</v>
      </c>
      <c r="I10" s="218">
        <v>-0.88306416433999135</v>
      </c>
      <c r="J10" s="218">
        <v>2.2150047418707246E-3</v>
      </c>
    </row>
    <row r="11" spans="1:10" ht="9.75" customHeight="1" x14ac:dyDescent="0.25">
      <c r="A11" s="16"/>
      <c r="B11" s="15"/>
      <c r="C11" s="16" t="s">
        <v>18</v>
      </c>
      <c r="D11" s="76">
        <v>501406.06999999983</v>
      </c>
      <c r="E11" s="76">
        <v>8088.0860000001267</v>
      </c>
      <c r="F11" s="218">
        <v>-0.98386919009576379</v>
      </c>
      <c r="G11" s="76">
        <v>149208.03687800013</v>
      </c>
      <c r="H11" s="76">
        <v>1850.8270600000396</v>
      </c>
      <c r="I11" s="218">
        <v>-0.98759566107344898</v>
      </c>
      <c r="J11" s="218">
        <v>2.117962020910363E-3</v>
      </c>
    </row>
    <row r="12" spans="1:10" s="3" customFormat="1" ht="14.1" customHeight="1" x14ac:dyDescent="0.25">
      <c r="A12" s="197" t="s">
        <v>149</v>
      </c>
      <c r="B12" s="196" t="s">
        <v>291</v>
      </c>
      <c r="C12" s="196"/>
      <c r="D12" s="198">
        <v>1343341.5484000002</v>
      </c>
      <c r="E12" s="198">
        <v>1432370.5269999998</v>
      </c>
      <c r="F12" s="220">
        <v>6.6274268599849639E-2</v>
      </c>
      <c r="G12" s="198">
        <v>721541.49329500005</v>
      </c>
      <c r="H12" s="198">
        <v>633428.73990800011</v>
      </c>
      <c r="I12" s="220">
        <v>-0.12211737537729561</v>
      </c>
      <c r="J12" s="220">
        <v>1</v>
      </c>
    </row>
    <row r="13" spans="1:10" ht="9.75" customHeight="1" x14ac:dyDescent="0.25">
      <c r="A13" s="167"/>
      <c r="B13" s="15"/>
      <c r="C13" s="29" t="s">
        <v>87</v>
      </c>
      <c r="D13" s="76">
        <v>779411.19800000032</v>
      </c>
      <c r="E13" s="76">
        <v>707860.19099999976</v>
      </c>
      <c r="F13" s="218">
        <v>-9.1801358748249018E-2</v>
      </c>
      <c r="G13" s="76">
        <v>397803.77071499999</v>
      </c>
      <c r="H13" s="76">
        <v>304820.87834700011</v>
      </c>
      <c r="I13" s="218">
        <v>-0.23374060080143377</v>
      </c>
      <c r="J13" s="218">
        <v>0.48122363123478201</v>
      </c>
    </row>
    <row r="14" spans="1:10" ht="9.75" customHeight="1" x14ac:dyDescent="0.25">
      <c r="A14" s="167"/>
      <c r="B14" s="15"/>
      <c r="C14" s="29" t="s">
        <v>84</v>
      </c>
      <c r="D14" s="76">
        <v>175880.46</v>
      </c>
      <c r="E14" s="76">
        <v>375221.42000000004</v>
      </c>
      <c r="F14" s="218">
        <v>1.1333888937975263</v>
      </c>
      <c r="G14" s="76">
        <v>95010.746106999999</v>
      </c>
      <c r="H14" s="76">
        <v>170194.51865999997</v>
      </c>
      <c r="I14" s="218">
        <v>0.79131862061507108</v>
      </c>
      <c r="J14" s="218">
        <v>0.26868771171437406</v>
      </c>
    </row>
    <row r="15" spans="1:10" ht="9.75" customHeight="1" x14ac:dyDescent="0.25">
      <c r="A15" s="167"/>
      <c r="B15" s="15"/>
      <c r="C15" s="29" t="s">
        <v>88</v>
      </c>
      <c r="D15" s="76">
        <v>297882.87</v>
      </c>
      <c r="E15" s="76">
        <v>349039.61999999994</v>
      </c>
      <c r="F15" s="218">
        <v>0.17173444716710273</v>
      </c>
      <c r="G15" s="76">
        <v>178320.09683499995</v>
      </c>
      <c r="H15" s="76">
        <v>158288.97770900003</v>
      </c>
      <c r="I15" s="218">
        <v>-0.1123323701676473</v>
      </c>
      <c r="J15" s="218">
        <v>0.2498923205347299</v>
      </c>
    </row>
    <row r="16" spans="1:10" ht="9.75" customHeight="1" x14ac:dyDescent="0.25">
      <c r="A16" s="167"/>
      <c r="B16" s="15"/>
      <c r="C16" s="16" t="s">
        <v>18</v>
      </c>
      <c r="D16" s="76">
        <v>90167.020399999805</v>
      </c>
      <c r="E16" s="76">
        <v>249.29600000008941</v>
      </c>
      <c r="F16" s="218">
        <v>-0.99723517535686379</v>
      </c>
      <c r="G16" s="76">
        <v>50406.879638000159</v>
      </c>
      <c r="H16" s="76">
        <v>124.36519200005569</v>
      </c>
      <c r="I16" s="218">
        <v>-0.9975327734449505</v>
      </c>
      <c r="J16" s="218">
        <v>1.9633651611405985E-4</v>
      </c>
    </row>
    <row r="17" spans="1:10" s="3" customFormat="1" ht="14.1" customHeight="1" x14ac:dyDescent="0.25">
      <c r="A17" s="197" t="s">
        <v>148</v>
      </c>
      <c r="B17" s="196" t="s">
        <v>196</v>
      </c>
      <c r="C17" s="196"/>
      <c r="D17" s="198">
        <v>1640544.0883909999</v>
      </c>
      <c r="E17" s="198">
        <v>1819384.3729999999</v>
      </c>
      <c r="F17" s="220">
        <v>0.10901278781504842</v>
      </c>
      <c r="G17" s="198">
        <v>628615.42436100019</v>
      </c>
      <c r="H17" s="198">
        <v>564490.06909800018</v>
      </c>
      <c r="I17" s="220">
        <v>-0.10201047059604795</v>
      </c>
      <c r="J17" s="220">
        <v>0.99999999999999978</v>
      </c>
    </row>
    <row r="18" spans="1:10" ht="9.75" customHeight="1" x14ac:dyDescent="0.25">
      <c r="A18" s="167"/>
      <c r="B18" s="29"/>
      <c r="C18" s="16" t="s">
        <v>86</v>
      </c>
      <c r="D18" s="76">
        <v>1203608.6963909999</v>
      </c>
      <c r="E18" s="76">
        <v>1338370.4479999999</v>
      </c>
      <c r="F18" s="218">
        <v>0.11196475400442085</v>
      </c>
      <c r="G18" s="76">
        <v>464369.88096200011</v>
      </c>
      <c r="H18" s="76">
        <v>422984.43722100009</v>
      </c>
      <c r="I18" s="218">
        <v>-8.9121722656225977E-2</v>
      </c>
      <c r="J18" s="218">
        <v>0.74932130851635315</v>
      </c>
    </row>
    <row r="19" spans="1:10" ht="9.75" customHeight="1" x14ac:dyDescent="0.25">
      <c r="A19" s="167"/>
      <c r="B19" s="29"/>
      <c r="C19" s="16" t="s">
        <v>88</v>
      </c>
      <c r="D19" s="76">
        <v>105354.05799999999</v>
      </c>
      <c r="E19" s="76">
        <v>288098.26500000001</v>
      </c>
      <c r="F19" s="218">
        <v>1.7345720750500191</v>
      </c>
      <c r="G19" s="76">
        <v>42370.843326000002</v>
      </c>
      <c r="H19" s="76">
        <v>84398.104916000011</v>
      </c>
      <c r="I19" s="218">
        <v>0.99189108101161727</v>
      </c>
      <c r="J19" s="218">
        <v>0.14951211639712264</v>
      </c>
    </row>
    <row r="20" spans="1:10" ht="9.75" customHeight="1" x14ac:dyDescent="0.25">
      <c r="A20" s="167"/>
      <c r="B20" s="29"/>
      <c r="C20" s="16" t="s">
        <v>71</v>
      </c>
      <c r="D20" s="76">
        <v>148467.264</v>
      </c>
      <c r="E20" s="76">
        <v>192915.65999999997</v>
      </c>
      <c r="F20" s="218">
        <v>0.29938179503328066</v>
      </c>
      <c r="G20" s="76">
        <v>53795.287234999996</v>
      </c>
      <c r="H20" s="76">
        <v>57107.526960999996</v>
      </c>
      <c r="I20" s="218">
        <v>6.1571187667997185E-2</v>
      </c>
      <c r="J20" s="218">
        <v>0.10116657508652407</v>
      </c>
    </row>
    <row r="21" spans="1:10" ht="9.75" customHeight="1" x14ac:dyDescent="0.25">
      <c r="A21" s="167"/>
      <c r="B21" s="29"/>
      <c r="C21" s="16" t="s">
        <v>18</v>
      </c>
      <c r="D21" s="76">
        <v>183114.07000000007</v>
      </c>
      <c r="E21" s="166" t="s">
        <v>355</v>
      </c>
      <c r="F21" s="166" t="s">
        <v>355</v>
      </c>
      <c r="G21" s="76">
        <v>68079.412837999989</v>
      </c>
      <c r="H21" s="166" t="s">
        <v>355</v>
      </c>
      <c r="I21" s="166" t="s">
        <v>356</v>
      </c>
      <c r="J21" s="218">
        <v>0</v>
      </c>
    </row>
    <row r="22" spans="1:10" s="3" customFormat="1" ht="14.1" customHeight="1" x14ac:dyDescent="0.25">
      <c r="A22" s="197" t="s">
        <v>150</v>
      </c>
      <c r="B22" s="196" t="s">
        <v>285</v>
      </c>
      <c r="C22" s="196"/>
      <c r="D22" s="198">
        <v>409658.9470000001</v>
      </c>
      <c r="E22" s="198">
        <v>431417.02400000003</v>
      </c>
      <c r="F22" s="220">
        <v>5.3112661542822126E-2</v>
      </c>
      <c r="G22" s="198">
        <v>474435.85698699998</v>
      </c>
      <c r="H22" s="198">
        <v>428724.336282</v>
      </c>
      <c r="I22" s="220">
        <v>-9.634921145147024E-2</v>
      </c>
      <c r="J22" s="220">
        <v>1</v>
      </c>
    </row>
    <row r="23" spans="1:10" ht="9.75" customHeight="1" x14ac:dyDescent="0.25">
      <c r="A23" s="167"/>
      <c r="B23" s="29"/>
      <c r="C23" s="16" t="s">
        <v>88</v>
      </c>
      <c r="D23" s="76">
        <v>295473.95200000011</v>
      </c>
      <c r="E23" s="76">
        <v>326861.092</v>
      </c>
      <c r="F23" s="218">
        <v>0.10622641957961787</v>
      </c>
      <c r="G23" s="76">
        <v>350124.90538899996</v>
      </c>
      <c r="H23" s="76">
        <v>329758.45678399998</v>
      </c>
      <c r="I23" s="218">
        <v>-5.8169094204744476E-2</v>
      </c>
      <c r="J23" s="218">
        <v>0.76916197397083685</v>
      </c>
    </row>
    <row r="24" spans="1:10" ht="9.75" customHeight="1" x14ac:dyDescent="0.25">
      <c r="A24" s="167"/>
      <c r="B24" s="29"/>
      <c r="C24" s="16" t="s">
        <v>84</v>
      </c>
      <c r="D24" s="76">
        <v>24177.96</v>
      </c>
      <c r="E24" s="76">
        <v>84268.960999999996</v>
      </c>
      <c r="F24" s="218">
        <v>2.4853627435896164</v>
      </c>
      <c r="G24" s="76">
        <v>29608.865008000001</v>
      </c>
      <c r="H24" s="76">
        <v>79614.434320999993</v>
      </c>
      <c r="I24" s="218">
        <v>1.6888715355853399</v>
      </c>
      <c r="J24" s="218">
        <v>0.18570075823414975</v>
      </c>
    </row>
    <row r="25" spans="1:10" ht="9.75" customHeight="1" x14ac:dyDescent="0.25">
      <c r="A25" s="167"/>
      <c r="B25" s="29"/>
      <c r="C25" s="16" t="s">
        <v>87</v>
      </c>
      <c r="D25" s="76">
        <v>67813.063999999998</v>
      </c>
      <c r="E25" s="76">
        <v>17695.550999999996</v>
      </c>
      <c r="F25" s="218">
        <v>-0.73905395278998165</v>
      </c>
      <c r="G25" s="76">
        <v>67234.478676999992</v>
      </c>
      <c r="H25" s="76">
        <v>17083.494157000005</v>
      </c>
      <c r="I25" s="218">
        <v>-0.74591170344206092</v>
      </c>
      <c r="J25" s="218">
        <v>3.9847269471922568E-2</v>
      </c>
    </row>
    <row r="26" spans="1:10" ht="9.75" customHeight="1" x14ac:dyDescent="0.25">
      <c r="A26" s="16"/>
      <c r="B26" s="29"/>
      <c r="C26" s="16" t="s">
        <v>18</v>
      </c>
      <c r="D26" s="76">
        <v>22193.970999999961</v>
      </c>
      <c r="E26" s="76">
        <v>2591.4200000000419</v>
      </c>
      <c r="F26" s="218">
        <v>-0.88323765945264832</v>
      </c>
      <c r="G26" s="76">
        <v>27467.607913000043</v>
      </c>
      <c r="H26" s="76">
        <v>2267.9510200000368</v>
      </c>
      <c r="I26" s="218">
        <v>-0.91743179722153212</v>
      </c>
      <c r="J26" s="218">
        <v>5.2899983230908949E-3</v>
      </c>
    </row>
    <row r="27" spans="1:10" s="3" customFormat="1" ht="14.1" customHeight="1" x14ac:dyDescent="0.25">
      <c r="A27" s="197" t="s">
        <v>67</v>
      </c>
      <c r="B27" s="196" t="s">
        <v>252</v>
      </c>
      <c r="C27" s="196"/>
      <c r="D27" s="198">
        <v>178340.02535899999</v>
      </c>
      <c r="E27" s="198">
        <v>195606.21779999995</v>
      </c>
      <c r="F27" s="220">
        <v>9.681613763507646E-2</v>
      </c>
      <c r="G27" s="198">
        <v>119521.565652</v>
      </c>
      <c r="H27" s="198">
        <v>133364.76544700001</v>
      </c>
      <c r="I27" s="220">
        <v>0.11582177425039752</v>
      </c>
      <c r="J27" s="220">
        <v>1</v>
      </c>
    </row>
    <row r="28" spans="1:10" s="3" customFormat="1" ht="9.75" customHeight="1" x14ac:dyDescent="0.25">
      <c r="A28" s="167"/>
      <c r="B28" s="16"/>
      <c r="C28" s="76" t="s">
        <v>80</v>
      </c>
      <c r="D28" s="76">
        <v>45234.395000000004</v>
      </c>
      <c r="E28" s="76">
        <v>59448.404999999992</v>
      </c>
      <c r="F28" s="218">
        <v>0.31423013395006127</v>
      </c>
      <c r="G28" s="76">
        <v>28379.519111999998</v>
      </c>
      <c r="H28" s="76">
        <v>43813.922809999989</v>
      </c>
      <c r="I28" s="218">
        <v>0.54385712587616419</v>
      </c>
      <c r="J28" s="218">
        <v>0.32852697384611618</v>
      </c>
    </row>
    <row r="29" spans="1:10" s="3" customFormat="1" ht="9.75" customHeight="1" x14ac:dyDescent="0.25">
      <c r="A29" s="167"/>
      <c r="B29" s="16"/>
      <c r="C29" s="76" t="s">
        <v>136</v>
      </c>
      <c r="D29" s="76">
        <v>8160.91</v>
      </c>
      <c r="E29" s="145">
        <v>47384.629000000001</v>
      </c>
      <c r="F29" s="218">
        <v>4.8062923129896058</v>
      </c>
      <c r="G29" s="76">
        <v>5104.9486269999998</v>
      </c>
      <c r="H29" s="76">
        <v>31125.595251999988</v>
      </c>
      <c r="I29" s="218">
        <v>5.0971417199728837</v>
      </c>
      <c r="J29" s="218">
        <v>0.23338694555249298</v>
      </c>
    </row>
    <row r="30" spans="1:10" s="3" customFormat="1" ht="9.75" customHeight="1" x14ac:dyDescent="0.25">
      <c r="A30" s="167"/>
      <c r="B30" s="16"/>
      <c r="C30" s="76" t="s">
        <v>120</v>
      </c>
      <c r="D30" s="76">
        <v>37884.370999999999</v>
      </c>
      <c r="E30" s="145">
        <v>32950.243000000009</v>
      </c>
      <c r="F30" s="218">
        <v>-0.13024178229064409</v>
      </c>
      <c r="G30" s="76">
        <v>26231.926784999992</v>
      </c>
      <c r="H30" s="76">
        <v>21970.502121999998</v>
      </c>
      <c r="I30" s="218">
        <v>-0.16245183580783606</v>
      </c>
      <c r="J30" s="218">
        <v>0.16473992998346487</v>
      </c>
    </row>
    <row r="31" spans="1:10" s="3" customFormat="1" ht="9.75" customHeight="1" x14ac:dyDescent="0.25">
      <c r="A31" s="167"/>
      <c r="B31" s="16"/>
      <c r="C31" s="76" t="s">
        <v>85</v>
      </c>
      <c r="D31" s="76">
        <v>41621.080000000009</v>
      </c>
      <c r="E31" s="145">
        <v>31010.177799999994</v>
      </c>
      <c r="F31" s="218">
        <v>-0.25494057818778404</v>
      </c>
      <c r="G31" s="76">
        <v>29167.251670999995</v>
      </c>
      <c r="H31" s="76">
        <v>20650.433318000003</v>
      </c>
      <c r="I31" s="218">
        <v>-0.2919993439583467</v>
      </c>
      <c r="J31" s="218">
        <v>0.1548417473594749</v>
      </c>
    </row>
    <row r="32" spans="1:10" s="3" customFormat="1" ht="9.75" customHeight="1" x14ac:dyDescent="0.25">
      <c r="A32" s="167"/>
      <c r="B32" s="16"/>
      <c r="C32" s="16" t="s">
        <v>18</v>
      </c>
      <c r="D32" s="76">
        <v>45439.269358999969</v>
      </c>
      <c r="E32" s="76">
        <v>24812.762999999948</v>
      </c>
      <c r="F32" s="218">
        <v>-0.45393569592937599</v>
      </c>
      <c r="G32" s="76">
        <v>30637.919457000025</v>
      </c>
      <c r="H32" s="76">
        <v>15804.311945000052</v>
      </c>
      <c r="I32" s="218">
        <v>-0.48415844727377044</v>
      </c>
      <c r="J32" s="218">
        <v>0.11850440325845123</v>
      </c>
    </row>
    <row r="33" spans="1:10" s="3" customFormat="1" ht="14.1" customHeight="1" x14ac:dyDescent="0.25">
      <c r="A33" s="197" t="s">
        <v>154</v>
      </c>
      <c r="B33" s="196" t="s">
        <v>280</v>
      </c>
      <c r="C33" s="196"/>
      <c r="D33" s="198">
        <v>83886.328405000007</v>
      </c>
      <c r="E33" s="198">
        <v>105134.25244400001</v>
      </c>
      <c r="F33" s="220">
        <v>0.25329424285225399</v>
      </c>
      <c r="G33" s="198">
        <v>116927.59827800003</v>
      </c>
      <c r="H33" s="198">
        <v>125523.42895500002</v>
      </c>
      <c r="I33" s="220">
        <v>7.3514130141996592E-2</v>
      </c>
      <c r="J33" s="220">
        <v>1</v>
      </c>
    </row>
    <row r="34" spans="1:10" s="3" customFormat="1" ht="9.75" customHeight="1" x14ac:dyDescent="0.25">
      <c r="A34" s="167"/>
      <c r="B34" s="29"/>
      <c r="C34" s="76" t="s">
        <v>87</v>
      </c>
      <c r="D34" s="229">
        <v>54197.806260000012</v>
      </c>
      <c r="E34" s="229">
        <v>70179.237056000013</v>
      </c>
      <c r="F34" s="218">
        <v>0.29487228171806823</v>
      </c>
      <c r="G34" s="229">
        <v>71074.769233000028</v>
      </c>
      <c r="H34" s="229">
        <v>79298.146410000001</v>
      </c>
      <c r="I34" s="218">
        <v>0.11570037111259257</v>
      </c>
      <c r="J34" s="218">
        <v>0.63173980403633079</v>
      </c>
    </row>
    <row r="35" spans="1:10" s="3" customFormat="1" ht="9.75" customHeight="1" x14ac:dyDescent="0.25">
      <c r="A35" s="167"/>
      <c r="B35" s="29"/>
      <c r="C35" s="76" t="s">
        <v>85</v>
      </c>
      <c r="D35" s="229">
        <v>22959.860480000003</v>
      </c>
      <c r="E35" s="229">
        <v>24293.812013999996</v>
      </c>
      <c r="F35" s="218">
        <v>5.8099287456993887E-2</v>
      </c>
      <c r="G35" s="229">
        <v>33154.221162999987</v>
      </c>
      <c r="H35" s="229">
        <v>32202.422277000009</v>
      </c>
      <c r="I35" s="218">
        <v>-2.87082263619024E-2</v>
      </c>
      <c r="J35" s="218">
        <v>0.25654511309234973</v>
      </c>
    </row>
    <row r="36" spans="1:10" s="3" customFormat="1" ht="9.75" customHeight="1" x14ac:dyDescent="0.25">
      <c r="A36" s="167"/>
      <c r="B36" s="29"/>
      <c r="C36" s="76" t="s">
        <v>88</v>
      </c>
      <c r="D36" s="229">
        <v>6659.3934599999993</v>
      </c>
      <c r="E36" s="229">
        <v>10181.970413999996</v>
      </c>
      <c r="F36" s="218">
        <v>0.52896363237260902</v>
      </c>
      <c r="G36" s="229">
        <v>12349.213796000002</v>
      </c>
      <c r="H36" s="229">
        <v>13010.272977000001</v>
      </c>
      <c r="I36" s="218">
        <v>5.3530466952812938E-2</v>
      </c>
      <c r="J36" s="218">
        <v>0.10364816421374344</v>
      </c>
    </row>
    <row r="37" spans="1:10" s="3" customFormat="1" ht="9.75" customHeight="1" x14ac:dyDescent="0.25">
      <c r="A37" s="16"/>
      <c r="B37" s="29"/>
      <c r="C37" s="76" t="s">
        <v>18</v>
      </c>
      <c r="D37" s="229">
        <v>69.268205000000307</v>
      </c>
      <c r="E37" s="76">
        <v>479.23296000000846</v>
      </c>
      <c r="F37" s="218">
        <v>5.9185127577653605</v>
      </c>
      <c r="G37" s="76">
        <v>349.39408600002935</v>
      </c>
      <c r="H37" s="229">
        <v>1012.587291000018</v>
      </c>
      <c r="I37" s="218">
        <v>1.8981237278295917</v>
      </c>
      <c r="J37" s="218">
        <v>8.0669186575761023E-3</v>
      </c>
    </row>
    <row r="38" spans="1:10" s="3" customFormat="1" ht="14.1" customHeight="1" x14ac:dyDescent="0.25">
      <c r="A38" s="197" t="s">
        <v>152</v>
      </c>
      <c r="B38" s="196" t="s">
        <v>270</v>
      </c>
      <c r="C38" s="196"/>
      <c r="D38" s="198">
        <v>18130.317279999996</v>
      </c>
      <c r="E38" s="198">
        <v>18381.503441000001</v>
      </c>
      <c r="F38" s="220">
        <v>1.3854482363477194E-2</v>
      </c>
      <c r="G38" s="198">
        <v>121168.30794200003</v>
      </c>
      <c r="H38" s="198">
        <v>114654.15091600004</v>
      </c>
      <c r="I38" s="220">
        <v>-5.376122796992544E-2</v>
      </c>
      <c r="J38" s="220">
        <v>1</v>
      </c>
    </row>
    <row r="39" spans="1:10" s="3" customFormat="1" ht="9.75" customHeight="1" x14ac:dyDescent="0.25">
      <c r="A39" s="167"/>
      <c r="B39" s="29"/>
      <c r="C39" s="16" t="s">
        <v>178</v>
      </c>
      <c r="D39" s="76">
        <v>2638.5803950000009</v>
      </c>
      <c r="E39" s="76">
        <v>3402.6335499999996</v>
      </c>
      <c r="F39" s="218">
        <v>0.2895697839822684</v>
      </c>
      <c r="G39" s="76">
        <v>16215.651864000001</v>
      </c>
      <c r="H39" s="76">
        <v>17936.719312000001</v>
      </c>
      <c r="I39" s="218">
        <v>0.10613618634850575</v>
      </c>
      <c r="J39" s="218">
        <v>0.15644195320186113</v>
      </c>
    </row>
    <row r="40" spans="1:10" s="3" customFormat="1" ht="9.75" customHeight="1" x14ac:dyDescent="0.25">
      <c r="A40" s="167"/>
      <c r="B40" s="29"/>
      <c r="C40" s="16" t="s">
        <v>232</v>
      </c>
      <c r="D40" s="76">
        <v>1709.3067679999999</v>
      </c>
      <c r="E40" s="76">
        <v>1125.9081250000002</v>
      </c>
      <c r="F40" s="218">
        <v>-0.34130716260055183</v>
      </c>
      <c r="G40" s="76">
        <v>24381.459014999997</v>
      </c>
      <c r="H40" s="76">
        <v>13890.113208000001</v>
      </c>
      <c r="I40" s="218">
        <v>-0.43030016376565061</v>
      </c>
      <c r="J40" s="218">
        <v>0.12114793138345616</v>
      </c>
    </row>
    <row r="41" spans="1:10" s="3" customFormat="1" ht="9.75" customHeight="1" x14ac:dyDescent="0.25">
      <c r="A41" s="167"/>
      <c r="B41" s="29"/>
      <c r="C41" s="16" t="s">
        <v>72</v>
      </c>
      <c r="D41" s="76">
        <v>267.63365800000003</v>
      </c>
      <c r="E41" s="76">
        <v>851.16111799999999</v>
      </c>
      <c r="F41" s="218">
        <v>2.1803216544609643</v>
      </c>
      <c r="G41" s="76">
        <v>4129.1191290000006</v>
      </c>
      <c r="H41" s="76">
        <v>13726.412465000001</v>
      </c>
      <c r="I41" s="218">
        <v>2.3242955788307067</v>
      </c>
      <c r="J41" s="218">
        <v>0.11972015278414551</v>
      </c>
    </row>
    <row r="42" spans="1:10" s="3" customFormat="1" ht="9.75" customHeight="1" x14ac:dyDescent="0.25">
      <c r="A42" s="167"/>
      <c r="B42" s="29"/>
      <c r="C42" s="16" t="s">
        <v>71</v>
      </c>
      <c r="D42" s="76">
        <v>2365.0997479999992</v>
      </c>
      <c r="E42" s="76">
        <v>2441.0196729999989</v>
      </c>
      <c r="F42" s="218">
        <v>3.2100094325492989E-2</v>
      </c>
      <c r="G42" s="76">
        <v>9723.904669000005</v>
      </c>
      <c r="H42" s="76">
        <v>9582.8778139999977</v>
      </c>
      <c r="I42" s="218">
        <v>-1.4503109584116269E-2</v>
      </c>
      <c r="J42" s="218">
        <v>8.358073159532424E-2</v>
      </c>
    </row>
    <row r="43" spans="1:10" s="3" customFormat="1" ht="9.75" customHeight="1" x14ac:dyDescent="0.25">
      <c r="A43" s="167"/>
      <c r="B43" s="29"/>
      <c r="C43" s="16" t="s">
        <v>142</v>
      </c>
      <c r="D43" s="76">
        <v>929.8670679999999</v>
      </c>
      <c r="E43" s="76">
        <v>681.30037300000004</v>
      </c>
      <c r="F43" s="218">
        <v>-0.26731422539205341</v>
      </c>
      <c r="G43" s="76">
        <v>12610.193494000003</v>
      </c>
      <c r="H43" s="76">
        <v>8852.5659080000005</v>
      </c>
      <c r="I43" s="218">
        <v>-0.29798334084151057</v>
      </c>
      <c r="J43" s="218">
        <v>7.7211037169388874E-2</v>
      </c>
    </row>
    <row r="44" spans="1:10" s="3" customFormat="1" ht="9.75" customHeight="1" x14ac:dyDescent="0.25">
      <c r="A44" s="167"/>
      <c r="B44" s="29"/>
      <c r="C44" s="16" t="s">
        <v>18</v>
      </c>
      <c r="D44" s="76">
        <v>10219.829642999995</v>
      </c>
      <c r="E44" s="76">
        <v>9879.4806020000033</v>
      </c>
      <c r="F44" s="218">
        <v>-3.3302809624924823E-2</v>
      </c>
      <c r="G44" s="76">
        <v>54107.979771000028</v>
      </c>
      <c r="H44" s="76">
        <v>50665.462209000034</v>
      </c>
      <c r="I44" s="218">
        <v>-6.3623102850442481E-2</v>
      </c>
      <c r="J44" s="218">
        <v>0.44189819386582402</v>
      </c>
    </row>
    <row r="45" spans="1:10" s="3" customFormat="1" ht="13.5" customHeight="1" x14ac:dyDescent="0.25">
      <c r="A45" s="197" t="s">
        <v>156</v>
      </c>
      <c r="B45" s="196" t="s">
        <v>287</v>
      </c>
      <c r="C45" s="196"/>
      <c r="D45" s="198">
        <v>154324.08999600002</v>
      </c>
      <c r="E45" s="198">
        <v>142952.809546</v>
      </c>
      <c r="F45" s="220">
        <v>-7.3684416025357802E-2</v>
      </c>
      <c r="G45" s="198">
        <v>142972.81721600005</v>
      </c>
      <c r="H45" s="198">
        <v>105984.64427900001</v>
      </c>
      <c r="I45" s="220">
        <v>-0.25870772960372712</v>
      </c>
      <c r="J45" s="220">
        <v>0.99990518289636798</v>
      </c>
    </row>
    <row r="46" spans="1:10" s="3" customFormat="1" ht="9.75" customHeight="1" x14ac:dyDescent="0.25">
      <c r="A46" s="167"/>
      <c r="B46" s="29"/>
      <c r="C46" s="16" t="s">
        <v>71</v>
      </c>
      <c r="D46" s="76">
        <v>154324.04500000001</v>
      </c>
      <c r="E46" s="76">
        <v>142951.514</v>
      </c>
      <c r="F46" s="218">
        <v>-7.3692540912856597E-2</v>
      </c>
      <c r="G46" s="76">
        <v>142971.25829000006</v>
      </c>
      <c r="H46" s="76">
        <v>105974.59512200001</v>
      </c>
      <c r="I46" s="218">
        <v>-0.25876993467425979</v>
      </c>
      <c r="J46" s="218">
        <v>0.99990518289636798</v>
      </c>
    </row>
    <row r="47" spans="1:10" s="3" customFormat="1" ht="9.75" customHeight="1" x14ac:dyDescent="0.25">
      <c r="A47" s="167"/>
      <c r="B47" s="29"/>
      <c r="C47" s="16" t="s">
        <v>178</v>
      </c>
      <c r="D47" s="76">
        <v>1.4740999999999999E-2</v>
      </c>
      <c r="E47" s="76">
        <v>1.2247049999999999</v>
      </c>
      <c r="F47" s="166" t="s">
        <v>355</v>
      </c>
      <c r="G47" s="76">
        <v>1.4740999999999999E-2</v>
      </c>
      <c r="H47" s="76">
        <v>8.2994830000000004</v>
      </c>
      <c r="I47" s="166" t="s">
        <v>356</v>
      </c>
      <c r="J47" s="218">
        <v>7.8308353596507512E-5</v>
      </c>
    </row>
    <row r="48" spans="1:10" s="3" customFormat="1" ht="9.75" customHeight="1" x14ac:dyDescent="0.25">
      <c r="A48" s="167"/>
      <c r="B48" s="29"/>
      <c r="C48" s="16" t="s">
        <v>82</v>
      </c>
      <c r="D48" s="76">
        <v>1.4740999999999999E-2</v>
      </c>
      <c r="E48" s="76">
        <v>3.7911E-2</v>
      </c>
      <c r="F48" s="218">
        <v>1.5718065260158745</v>
      </c>
      <c r="G48" s="76">
        <v>0.72172500000000006</v>
      </c>
      <c r="H48" s="76">
        <v>1.1375709999999999</v>
      </c>
      <c r="I48" s="218">
        <v>0.57618344937476151</v>
      </c>
      <c r="J48" s="218">
        <v>1.0733356777661046E-5</v>
      </c>
    </row>
    <row r="49" spans="1:10" s="3" customFormat="1" ht="9.75" customHeight="1" x14ac:dyDescent="0.25">
      <c r="A49" s="167"/>
      <c r="B49" s="29"/>
      <c r="C49" s="16" t="s">
        <v>128</v>
      </c>
      <c r="D49" s="76">
        <v>3.0254999999999997E-2</v>
      </c>
      <c r="E49" s="76">
        <v>3.2800000000000003E-2</v>
      </c>
      <c r="F49" s="218">
        <v>8.4118327549165706E-2</v>
      </c>
      <c r="G49" s="76">
        <v>0.83720099999999997</v>
      </c>
      <c r="H49" s="76">
        <v>0.54186199999999995</v>
      </c>
      <c r="I49" s="218">
        <v>-0.3527695260755781</v>
      </c>
      <c r="J49" s="218">
        <v>5.1126463053795941E-6</v>
      </c>
    </row>
    <row r="50" spans="1:10" s="3" customFormat="1" ht="14.1" customHeight="1" x14ac:dyDescent="0.25">
      <c r="A50" s="197" t="s">
        <v>34</v>
      </c>
      <c r="B50" s="196" t="s">
        <v>300</v>
      </c>
      <c r="C50" s="200"/>
      <c r="D50" s="198">
        <v>124090.02602800002</v>
      </c>
      <c r="E50" s="198">
        <v>122233.436374</v>
      </c>
      <c r="F50" s="220">
        <v>-1.496163481810453E-2</v>
      </c>
      <c r="G50" s="198">
        <v>88810.124705000038</v>
      </c>
      <c r="H50" s="198">
        <v>104189.40895600003</v>
      </c>
      <c r="I50" s="220">
        <v>0.17317039360191466</v>
      </c>
      <c r="J50" s="220">
        <v>1</v>
      </c>
    </row>
    <row r="51" spans="1:10" s="3" customFormat="1" ht="9.75" customHeight="1" x14ac:dyDescent="0.25">
      <c r="A51" s="167"/>
      <c r="B51" s="15"/>
      <c r="C51" s="29" t="s">
        <v>83</v>
      </c>
      <c r="D51" s="76">
        <v>63828.851999999999</v>
      </c>
      <c r="E51" s="76">
        <v>63755.954999999994</v>
      </c>
      <c r="F51" s="218">
        <v>-1.142069733605755E-3</v>
      </c>
      <c r="G51" s="76">
        <v>44572.866664999987</v>
      </c>
      <c r="H51" s="76">
        <v>53937.160180000013</v>
      </c>
      <c r="I51" s="218">
        <v>0.21008955033967247</v>
      </c>
      <c r="J51" s="218">
        <v>0.51768371392506973</v>
      </c>
    </row>
    <row r="52" spans="1:10" s="3" customFormat="1" ht="9.75" customHeight="1" x14ac:dyDescent="0.25">
      <c r="A52" s="167"/>
      <c r="B52" s="15"/>
      <c r="C52" s="29" t="s">
        <v>85</v>
      </c>
      <c r="D52" s="76">
        <v>52635.700000000019</v>
      </c>
      <c r="E52" s="76">
        <v>49905.652700000006</v>
      </c>
      <c r="F52" s="218">
        <v>-5.1866837526621912E-2</v>
      </c>
      <c r="G52" s="76">
        <v>39315.590938000045</v>
      </c>
      <c r="H52" s="76">
        <v>43334.813683000015</v>
      </c>
      <c r="I52" s="218">
        <v>0.10222974268244389</v>
      </c>
      <c r="J52" s="218">
        <v>0.41592340447291176</v>
      </c>
    </row>
    <row r="53" spans="1:10" s="3" customFormat="1" ht="9.75" customHeight="1" x14ac:dyDescent="0.25">
      <c r="A53" s="167"/>
      <c r="B53" s="15"/>
      <c r="C53" s="29" t="s">
        <v>84</v>
      </c>
      <c r="D53" s="166" t="s">
        <v>355</v>
      </c>
      <c r="E53" s="76">
        <v>4568.13</v>
      </c>
      <c r="F53" s="166" t="s">
        <v>355</v>
      </c>
      <c r="G53" s="166" t="s">
        <v>355</v>
      </c>
      <c r="H53" s="76">
        <v>3792.7059799999997</v>
      </c>
      <c r="I53" s="166" t="s">
        <v>356</v>
      </c>
      <c r="J53" s="218">
        <v>3.6402029899235612E-2</v>
      </c>
    </row>
    <row r="54" spans="1:10" s="3" customFormat="1" ht="9.75" customHeight="1" x14ac:dyDescent="0.25">
      <c r="A54" s="167"/>
      <c r="B54" s="15"/>
      <c r="C54" s="29" t="s">
        <v>131</v>
      </c>
      <c r="D54" s="76">
        <v>7318.1414999999997</v>
      </c>
      <c r="E54" s="76">
        <v>3777.9540000000002</v>
      </c>
      <c r="F54" s="218">
        <v>-0.48375499435204961</v>
      </c>
      <c r="G54" s="76">
        <v>4413.7824919999994</v>
      </c>
      <c r="H54" s="76">
        <v>2811.4319919999998</v>
      </c>
      <c r="I54" s="166" t="s">
        <v>356</v>
      </c>
      <c r="J54" s="218">
        <v>2.6983855846492887E-2</v>
      </c>
    </row>
    <row r="55" spans="1:10" s="3" customFormat="1" ht="9.75" customHeight="1" x14ac:dyDescent="0.25">
      <c r="A55" s="167"/>
      <c r="B55" s="15"/>
      <c r="C55" s="16" t="s">
        <v>18</v>
      </c>
      <c r="D55" s="76">
        <v>307.332527999999</v>
      </c>
      <c r="E55" s="76">
        <v>225.7446740000014</v>
      </c>
      <c r="F55" s="218">
        <v>-0.26547093641841213</v>
      </c>
      <c r="G55" s="76">
        <v>507.88461000000825</v>
      </c>
      <c r="H55" s="76">
        <v>313.29712100001052</v>
      </c>
      <c r="I55" s="218">
        <v>-0.38313326525092883</v>
      </c>
      <c r="J55" s="218">
        <v>3.0069958562901366E-3</v>
      </c>
    </row>
    <row r="56" spans="1:10" s="3" customFormat="1" ht="14.1" customHeight="1" x14ac:dyDescent="0.25">
      <c r="A56" s="197" t="s">
        <v>151</v>
      </c>
      <c r="B56" s="196" t="s">
        <v>236</v>
      </c>
      <c r="C56" s="200"/>
      <c r="D56" s="198">
        <v>221875.33000000002</v>
      </c>
      <c r="E56" s="198">
        <v>217727.47999999998</v>
      </c>
      <c r="F56" s="220">
        <v>-1.8694507406479266E-2</v>
      </c>
      <c r="G56" s="198">
        <v>128211.15260200002</v>
      </c>
      <c r="H56" s="198">
        <v>101070.55413800001</v>
      </c>
      <c r="I56" s="220">
        <v>-0.21168672079761519</v>
      </c>
      <c r="J56" s="220">
        <v>1</v>
      </c>
    </row>
    <row r="57" spans="1:10" s="3" customFormat="1" ht="9.75" customHeight="1" x14ac:dyDescent="0.25">
      <c r="A57" s="167"/>
      <c r="B57" s="15"/>
      <c r="C57" s="29" t="s">
        <v>87</v>
      </c>
      <c r="D57" s="229">
        <v>67813.300000000017</v>
      </c>
      <c r="E57" s="229">
        <v>94838.405999999974</v>
      </c>
      <c r="F57" s="218">
        <v>0.39852220729561827</v>
      </c>
      <c r="G57" s="229">
        <v>35260.487919000014</v>
      </c>
      <c r="H57" s="229">
        <v>43347.842213000004</v>
      </c>
      <c r="I57" s="218">
        <v>0.22936024914284125</v>
      </c>
      <c r="J57" s="218">
        <v>0.42888695508499541</v>
      </c>
    </row>
    <row r="58" spans="1:10" s="3" customFormat="1" ht="9.75" customHeight="1" x14ac:dyDescent="0.25">
      <c r="A58" s="167"/>
      <c r="B58" s="15"/>
      <c r="C58" s="29" t="s">
        <v>71</v>
      </c>
      <c r="D58" s="76">
        <v>92781.58</v>
      </c>
      <c r="E58" s="229">
        <v>51760.42</v>
      </c>
      <c r="F58" s="218">
        <v>-0.4421261202924115</v>
      </c>
      <c r="G58" s="229">
        <v>59435.123132000001</v>
      </c>
      <c r="H58" s="229">
        <v>23344.534239000004</v>
      </c>
      <c r="I58" s="218">
        <v>-0.6072266193988709</v>
      </c>
      <c r="J58" s="218">
        <v>0.2309726550734626</v>
      </c>
    </row>
    <row r="59" spans="1:10" s="3" customFormat="1" ht="9.75" customHeight="1" x14ac:dyDescent="0.25">
      <c r="A59" s="167"/>
      <c r="B59" s="15"/>
      <c r="C59" s="29" t="s">
        <v>88</v>
      </c>
      <c r="D59" s="166" t="s">
        <v>355</v>
      </c>
      <c r="E59" s="229">
        <v>41103.89</v>
      </c>
      <c r="F59" s="166" t="s">
        <v>355</v>
      </c>
      <c r="G59" s="166" t="s">
        <v>355</v>
      </c>
      <c r="H59" s="229">
        <v>19796.734563999998</v>
      </c>
      <c r="I59" s="166" t="s">
        <v>356</v>
      </c>
      <c r="J59" s="218">
        <v>0.19587044647019422</v>
      </c>
    </row>
    <row r="60" spans="1:10" s="3" customFormat="1" ht="9.75" customHeight="1" x14ac:dyDescent="0.25">
      <c r="A60" s="167"/>
      <c r="B60" s="15"/>
      <c r="C60" s="29" t="s">
        <v>84</v>
      </c>
      <c r="D60" s="166" t="s">
        <v>355</v>
      </c>
      <c r="E60" s="229">
        <v>25002.434000000001</v>
      </c>
      <c r="F60" s="166" t="s">
        <v>355</v>
      </c>
      <c r="G60" s="166" t="s">
        <v>355</v>
      </c>
      <c r="H60" s="229">
        <v>12007.713632000001</v>
      </c>
      <c r="I60" s="166" t="s">
        <v>356</v>
      </c>
      <c r="J60" s="218">
        <v>0.11880526167497681</v>
      </c>
    </row>
    <row r="61" spans="1:10" s="3" customFormat="1" ht="9.75" customHeight="1" x14ac:dyDescent="0.25">
      <c r="A61" s="169"/>
      <c r="B61" s="147"/>
      <c r="C61" s="230" t="s">
        <v>18</v>
      </c>
      <c r="D61" s="127">
        <v>61280.450000000012</v>
      </c>
      <c r="E61" s="127">
        <v>5022.3300000000163</v>
      </c>
      <c r="F61" s="221">
        <v>-0.91804351958903674</v>
      </c>
      <c r="G61" s="254" t="s">
        <v>382</v>
      </c>
      <c r="H61" s="127">
        <v>2573.7294899999979</v>
      </c>
      <c r="I61" s="221">
        <v>-0.92320787995970166</v>
      </c>
      <c r="J61" s="221">
        <v>2.546468169637095E-2</v>
      </c>
    </row>
    <row r="62" spans="1:10" ht="8.1" customHeight="1" x14ac:dyDescent="0.25">
      <c r="A62" s="8" t="s">
        <v>44</v>
      </c>
      <c r="B62" s="32"/>
      <c r="C62" s="9"/>
      <c r="D62" s="35"/>
      <c r="E62" s="9"/>
      <c r="F62" s="9"/>
      <c r="G62" s="35"/>
      <c r="H62" s="10"/>
      <c r="I62" s="9"/>
      <c r="J62" s="33"/>
    </row>
    <row r="63" spans="1:10" ht="9" customHeight="1" x14ac:dyDescent="0.25">
      <c r="A63" s="11" t="s">
        <v>20</v>
      </c>
      <c r="C63" s="34"/>
      <c r="F63" s="28"/>
      <c r="G63" s="255" t="s">
        <v>383</v>
      </c>
      <c r="I63" s="28"/>
    </row>
    <row r="64" spans="1:10" ht="9" customHeight="1" x14ac:dyDescent="0.25">
      <c r="A64" s="250" t="s">
        <v>380</v>
      </c>
      <c r="C64" s="34"/>
      <c r="F64" s="28"/>
      <c r="I64" s="28"/>
    </row>
    <row r="65" spans="1:9" x14ac:dyDescent="0.25">
      <c r="A65" s="247" t="s">
        <v>381</v>
      </c>
      <c r="C65" s="34"/>
      <c r="F65" s="28"/>
      <c r="I65" s="28"/>
    </row>
    <row r="66" spans="1:9" x14ac:dyDescent="0.25">
      <c r="A66" s="251"/>
      <c r="C66" s="34"/>
      <c r="F66" s="28"/>
      <c r="I66" s="28"/>
    </row>
    <row r="67" spans="1:9" x14ac:dyDescent="0.25">
      <c r="C67" s="34"/>
      <c r="F67" s="28"/>
      <c r="I67" s="28"/>
    </row>
    <row r="68" spans="1:9" x14ac:dyDescent="0.25">
      <c r="A68" s="250"/>
      <c r="C68" s="34"/>
      <c r="F68" s="28"/>
      <c r="I68" s="28"/>
    </row>
    <row r="69" spans="1:9" x14ac:dyDescent="0.25">
      <c r="C69" s="34"/>
      <c r="F69" s="28"/>
      <c r="I69" s="28"/>
    </row>
    <row r="70" spans="1:9" x14ac:dyDescent="0.25">
      <c r="C70" s="34" t="s">
        <v>30</v>
      </c>
      <c r="F70" s="28"/>
      <c r="I70" s="28"/>
    </row>
    <row r="71" spans="1:9" x14ac:dyDescent="0.25">
      <c r="C71" s="34" t="s">
        <v>30</v>
      </c>
      <c r="F71" s="28"/>
      <c r="I71" s="28"/>
    </row>
    <row r="72" spans="1:9" x14ac:dyDescent="0.25">
      <c r="C72" s="34" t="s">
        <v>30</v>
      </c>
      <c r="F72" s="28"/>
      <c r="I72" s="28"/>
    </row>
    <row r="73" spans="1:9" x14ac:dyDescent="0.25">
      <c r="C73" s="34" t="s">
        <v>30</v>
      </c>
      <c r="F73" s="28"/>
      <c r="I73" s="28"/>
    </row>
    <row r="74" spans="1:9" x14ac:dyDescent="0.25">
      <c r="C74" s="34" t="s">
        <v>30</v>
      </c>
      <c r="F74" s="28"/>
      <c r="I74" s="28"/>
    </row>
    <row r="75" spans="1:9" x14ac:dyDescent="0.25">
      <c r="C75" s="34" t="s">
        <v>30</v>
      </c>
      <c r="F75" s="28"/>
      <c r="I75" s="28"/>
    </row>
    <row r="76" spans="1:9" x14ac:dyDescent="0.25">
      <c r="C76" s="34" t="s">
        <v>30</v>
      </c>
      <c r="F76" s="28"/>
      <c r="I76" s="28"/>
    </row>
    <row r="77" spans="1:9" x14ac:dyDescent="0.25">
      <c r="C77" s="34" t="s">
        <v>30</v>
      </c>
      <c r="F77" s="28"/>
      <c r="I77" s="28"/>
    </row>
    <row r="78" spans="1:9" x14ac:dyDescent="0.25">
      <c r="C78" s="34" t="s">
        <v>30</v>
      </c>
      <c r="F78" s="28"/>
      <c r="I78" s="28"/>
    </row>
    <row r="79" spans="1:9" x14ac:dyDescent="0.25">
      <c r="C79" s="34" t="s">
        <v>30</v>
      </c>
      <c r="F79" s="28"/>
      <c r="I79" s="28"/>
    </row>
    <row r="80" spans="1:9" x14ac:dyDescent="0.25">
      <c r="C80" s="34" t="s">
        <v>30</v>
      </c>
      <c r="F80" s="28"/>
      <c r="I80" s="28"/>
    </row>
    <row r="81" spans="3:9" x14ac:dyDescent="0.25">
      <c r="C81" s="34" t="s">
        <v>30</v>
      </c>
      <c r="F81" s="28"/>
      <c r="I81" s="28"/>
    </row>
    <row r="82" spans="3:9" x14ac:dyDescent="0.25">
      <c r="C82" s="34" t="s">
        <v>30</v>
      </c>
      <c r="F82" s="28"/>
      <c r="I82" s="28"/>
    </row>
    <row r="83" spans="3:9" x14ac:dyDescent="0.25">
      <c r="C83" s="34" t="s">
        <v>30</v>
      </c>
      <c r="F83" s="28"/>
      <c r="I83" s="28"/>
    </row>
    <row r="84" spans="3:9" x14ac:dyDescent="0.25">
      <c r="C84" s="34" t="s">
        <v>30</v>
      </c>
      <c r="F84" s="28"/>
      <c r="I84" s="28"/>
    </row>
    <row r="85" spans="3:9" x14ac:dyDescent="0.25">
      <c r="C85" s="34" t="s">
        <v>30</v>
      </c>
      <c r="F85" s="28"/>
      <c r="I85" s="28"/>
    </row>
    <row r="86" spans="3:9" x14ac:dyDescent="0.25">
      <c r="C86" s="34" t="s">
        <v>30</v>
      </c>
      <c r="F86" s="28"/>
      <c r="I86" s="28"/>
    </row>
    <row r="87" spans="3:9" x14ac:dyDescent="0.25">
      <c r="C87" s="34" t="s">
        <v>30</v>
      </c>
      <c r="F87" s="28"/>
      <c r="I87" s="28"/>
    </row>
    <row r="88" spans="3:9" x14ac:dyDescent="0.25">
      <c r="C88" s="34" t="s">
        <v>30</v>
      </c>
      <c r="F88" s="28"/>
      <c r="I88" s="28"/>
    </row>
    <row r="89" spans="3:9" x14ac:dyDescent="0.25">
      <c r="C89" s="34" t="s">
        <v>30</v>
      </c>
      <c r="F89" s="28"/>
      <c r="I89" s="28"/>
    </row>
    <row r="90" spans="3:9" x14ac:dyDescent="0.25">
      <c r="C90" s="34" t="s">
        <v>30</v>
      </c>
      <c r="F90" s="28"/>
      <c r="I90" s="28"/>
    </row>
    <row r="91" spans="3:9" x14ac:dyDescent="0.25">
      <c r="C91" s="34" t="s">
        <v>30</v>
      </c>
      <c r="F91" s="28"/>
      <c r="I91" s="28"/>
    </row>
    <row r="92" spans="3:9" x14ac:dyDescent="0.25">
      <c r="C92" s="34" t="s">
        <v>30</v>
      </c>
      <c r="F92" s="28"/>
      <c r="I92" s="28"/>
    </row>
    <row r="93" spans="3:9" x14ac:dyDescent="0.25">
      <c r="C93" s="34" t="s">
        <v>30</v>
      </c>
      <c r="F93" s="28"/>
      <c r="I93" s="28"/>
    </row>
    <row r="94" spans="3:9" x14ac:dyDescent="0.25">
      <c r="C94" s="34" t="s">
        <v>30</v>
      </c>
      <c r="F94" s="28"/>
      <c r="I94" s="28"/>
    </row>
    <row r="95" spans="3:9" x14ac:dyDescent="0.25">
      <c r="C95" s="34" t="s">
        <v>30</v>
      </c>
      <c r="F95" s="28"/>
      <c r="I95" s="28"/>
    </row>
    <row r="96" spans="3:9" x14ac:dyDescent="0.25">
      <c r="C96" s="34" t="s">
        <v>30</v>
      </c>
      <c r="F96" s="28"/>
      <c r="I96" s="28"/>
    </row>
    <row r="97" spans="3:9" x14ac:dyDescent="0.25">
      <c r="C97" s="34" t="s">
        <v>30</v>
      </c>
      <c r="F97" s="28"/>
      <c r="I97" s="28"/>
    </row>
    <row r="98" spans="3:9" x14ac:dyDescent="0.25">
      <c r="C98" s="34" t="s">
        <v>30</v>
      </c>
      <c r="F98" s="28"/>
      <c r="I98" s="28"/>
    </row>
    <row r="99" spans="3:9" x14ac:dyDescent="0.25">
      <c r="C99" s="34" t="s">
        <v>30</v>
      </c>
      <c r="F99" s="28"/>
      <c r="I99" s="28"/>
    </row>
    <row r="100" spans="3:9" x14ac:dyDescent="0.25">
      <c r="C100" s="34" t="s">
        <v>30</v>
      </c>
      <c r="F100" s="28"/>
      <c r="I100" s="28"/>
    </row>
    <row r="101" spans="3:9" x14ac:dyDescent="0.25">
      <c r="C101" s="34" t="s">
        <v>30</v>
      </c>
      <c r="F101" s="28"/>
      <c r="I101" s="28"/>
    </row>
    <row r="102" spans="3:9" x14ac:dyDescent="0.25">
      <c r="C102" s="34" t="s">
        <v>30</v>
      </c>
      <c r="F102" s="28"/>
      <c r="I102" s="28"/>
    </row>
    <row r="103" spans="3:9" x14ac:dyDescent="0.25">
      <c r="C103" s="34" t="s">
        <v>30</v>
      </c>
      <c r="F103" s="28"/>
      <c r="I103" s="28"/>
    </row>
    <row r="104" spans="3:9" x14ac:dyDescent="0.25">
      <c r="C104" s="34" t="s">
        <v>30</v>
      </c>
      <c r="F104" s="28"/>
      <c r="I104" s="28"/>
    </row>
    <row r="105" spans="3:9" x14ac:dyDescent="0.25">
      <c r="C105" s="34" t="s">
        <v>30</v>
      </c>
      <c r="F105" s="28"/>
      <c r="I105" s="28"/>
    </row>
    <row r="106" spans="3:9" x14ac:dyDescent="0.25">
      <c r="C106" s="34" t="s">
        <v>30</v>
      </c>
      <c r="F106" s="28"/>
      <c r="I106" s="28"/>
    </row>
    <row r="107" spans="3:9" x14ac:dyDescent="0.25">
      <c r="C107" s="34" t="s">
        <v>30</v>
      </c>
      <c r="F107" s="28"/>
      <c r="I107" s="28"/>
    </row>
    <row r="108" spans="3:9" x14ac:dyDescent="0.25">
      <c r="C108" s="34" t="s">
        <v>30</v>
      </c>
      <c r="F108" s="28"/>
      <c r="I108" s="28"/>
    </row>
    <row r="109" spans="3:9" x14ac:dyDescent="0.25">
      <c r="C109" s="34" t="s">
        <v>30</v>
      </c>
      <c r="F109" s="28"/>
      <c r="I109" s="28"/>
    </row>
    <row r="110" spans="3:9" x14ac:dyDescent="0.25">
      <c r="C110" s="34" t="s">
        <v>30</v>
      </c>
      <c r="F110" s="28"/>
      <c r="I110" s="28"/>
    </row>
    <row r="111" spans="3:9" x14ac:dyDescent="0.25">
      <c r="C111" s="34" t="s">
        <v>30</v>
      </c>
      <c r="F111" s="28"/>
      <c r="I111" s="28"/>
    </row>
    <row r="112" spans="3:9" x14ac:dyDescent="0.25">
      <c r="C112" s="34" t="s">
        <v>30</v>
      </c>
      <c r="F112" s="28"/>
      <c r="I112" s="28"/>
    </row>
    <row r="113" spans="3:9" x14ac:dyDescent="0.25">
      <c r="C113" s="34" t="s">
        <v>30</v>
      </c>
      <c r="F113" s="28"/>
      <c r="I113" s="28"/>
    </row>
    <row r="114" spans="3:9" x14ac:dyDescent="0.25">
      <c r="C114" s="34" t="s">
        <v>30</v>
      </c>
      <c r="F114" s="28"/>
      <c r="I114" s="28"/>
    </row>
    <row r="115" spans="3:9" x14ac:dyDescent="0.25">
      <c r="C115" s="34" t="s">
        <v>30</v>
      </c>
      <c r="F115" s="28"/>
      <c r="I115" s="28"/>
    </row>
    <row r="116" spans="3:9" x14ac:dyDescent="0.25">
      <c r="C116" s="34" t="s">
        <v>30</v>
      </c>
      <c r="F116" s="28"/>
      <c r="I116" s="28"/>
    </row>
    <row r="117" spans="3:9" x14ac:dyDescent="0.25">
      <c r="C117" s="34" t="s">
        <v>30</v>
      </c>
      <c r="F117" s="28"/>
      <c r="I117" s="28"/>
    </row>
    <row r="118" spans="3:9" x14ac:dyDescent="0.25">
      <c r="C118" s="34" t="s">
        <v>30</v>
      </c>
      <c r="F118" s="28"/>
      <c r="I118" s="28"/>
    </row>
    <row r="119" spans="3:9" x14ac:dyDescent="0.25">
      <c r="C119" s="34" t="s">
        <v>30</v>
      </c>
      <c r="F119" s="28"/>
      <c r="I119" s="28"/>
    </row>
    <row r="120" spans="3:9" x14ac:dyDescent="0.25">
      <c r="C120" s="34" t="s">
        <v>30</v>
      </c>
      <c r="F120" s="28"/>
      <c r="I120" s="28"/>
    </row>
    <row r="121" spans="3:9" x14ac:dyDescent="0.25">
      <c r="C121" s="34" t="s">
        <v>30</v>
      </c>
      <c r="F121" s="28"/>
      <c r="I121" s="28"/>
    </row>
    <row r="122" spans="3:9" x14ac:dyDescent="0.25">
      <c r="C122" s="34" t="s">
        <v>30</v>
      </c>
      <c r="F122" s="28"/>
      <c r="I122" s="28"/>
    </row>
    <row r="123" spans="3:9" x14ac:dyDescent="0.25">
      <c r="C123" s="34" t="s">
        <v>30</v>
      </c>
      <c r="F123" s="28"/>
      <c r="I123" s="28"/>
    </row>
    <row r="124" spans="3:9" x14ac:dyDescent="0.25">
      <c r="C124" s="34" t="s">
        <v>30</v>
      </c>
      <c r="F124" s="28"/>
      <c r="I124" s="28"/>
    </row>
    <row r="125" spans="3:9" x14ac:dyDescent="0.25">
      <c r="C125" s="34" t="s">
        <v>30</v>
      </c>
      <c r="F125" s="28"/>
      <c r="I125" s="28"/>
    </row>
    <row r="126" spans="3:9" x14ac:dyDescent="0.25">
      <c r="C126" s="34" t="s">
        <v>30</v>
      </c>
      <c r="F126" s="28"/>
      <c r="I126" s="28"/>
    </row>
    <row r="127" spans="3:9" x14ac:dyDescent="0.25">
      <c r="C127" s="34" t="s">
        <v>30</v>
      </c>
      <c r="F127" s="28"/>
      <c r="I127" s="28"/>
    </row>
    <row r="128" spans="3:9" x14ac:dyDescent="0.25">
      <c r="C128" s="34" t="s">
        <v>30</v>
      </c>
      <c r="F128" s="28"/>
      <c r="I128" s="28"/>
    </row>
    <row r="129" spans="3:9" x14ac:dyDescent="0.25">
      <c r="C129" s="34" t="s">
        <v>30</v>
      </c>
      <c r="F129" s="28"/>
      <c r="I129" s="28"/>
    </row>
    <row r="130" spans="3:9" x14ac:dyDescent="0.25">
      <c r="C130" s="34" t="s">
        <v>30</v>
      </c>
      <c r="F130" s="28"/>
      <c r="I130" s="28"/>
    </row>
    <row r="131" spans="3:9" x14ac:dyDescent="0.25">
      <c r="C131" s="34" t="s">
        <v>30</v>
      </c>
      <c r="F131" s="28"/>
      <c r="I131" s="28"/>
    </row>
    <row r="132" spans="3:9" x14ac:dyDescent="0.25">
      <c r="C132" s="34" t="s">
        <v>30</v>
      </c>
      <c r="F132" s="28"/>
      <c r="I132" s="28"/>
    </row>
    <row r="133" spans="3:9" x14ac:dyDescent="0.25">
      <c r="C133" s="34" t="s">
        <v>30</v>
      </c>
      <c r="F133" s="28"/>
      <c r="I133" s="28"/>
    </row>
    <row r="134" spans="3:9" x14ac:dyDescent="0.25">
      <c r="C134" s="34" t="s">
        <v>30</v>
      </c>
      <c r="F134" s="28"/>
      <c r="I134" s="28"/>
    </row>
    <row r="135" spans="3:9" x14ac:dyDescent="0.25">
      <c r="C135" s="34" t="s">
        <v>30</v>
      </c>
      <c r="F135" s="28"/>
      <c r="I135" s="28"/>
    </row>
    <row r="136" spans="3:9" x14ac:dyDescent="0.25">
      <c r="C136" s="34" t="s">
        <v>30</v>
      </c>
      <c r="F136" s="28"/>
      <c r="I136" s="28"/>
    </row>
    <row r="137" spans="3:9" x14ac:dyDescent="0.25">
      <c r="C137" s="34" t="s">
        <v>30</v>
      </c>
      <c r="F137" s="28"/>
      <c r="I137" s="28"/>
    </row>
    <row r="138" spans="3:9" x14ac:dyDescent="0.25">
      <c r="C138" s="34" t="s">
        <v>30</v>
      </c>
      <c r="F138" s="28"/>
      <c r="I138" s="28"/>
    </row>
    <row r="139" spans="3:9" x14ac:dyDescent="0.25">
      <c r="C139" s="34" t="s">
        <v>30</v>
      </c>
      <c r="F139" s="28"/>
      <c r="I139" s="28"/>
    </row>
    <row r="140" spans="3:9" x14ac:dyDescent="0.25">
      <c r="C140" s="34" t="s">
        <v>30</v>
      </c>
      <c r="F140" s="28"/>
      <c r="I140" s="28"/>
    </row>
    <row r="141" spans="3:9" x14ac:dyDescent="0.25">
      <c r="C141" s="34" t="s">
        <v>30</v>
      </c>
      <c r="F141" s="28"/>
      <c r="I141" s="28"/>
    </row>
    <row r="142" spans="3:9" x14ac:dyDescent="0.25">
      <c r="C142" s="34" t="s">
        <v>30</v>
      </c>
      <c r="F142" s="28"/>
      <c r="I142" s="28"/>
    </row>
    <row r="143" spans="3:9" x14ac:dyDescent="0.25">
      <c r="C143" s="34" t="s">
        <v>30</v>
      </c>
      <c r="F143" s="28"/>
      <c r="I143" s="28"/>
    </row>
    <row r="144" spans="3:9" x14ac:dyDescent="0.25">
      <c r="C144" s="34" t="s">
        <v>30</v>
      </c>
      <c r="F144" s="28"/>
      <c r="I144" s="28"/>
    </row>
    <row r="145" spans="3:9" x14ac:dyDescent="0.25">
      <c r="C145" s="34" t="s">
        <v>30</v>
      </c>
      <c r="F145" s="28"/>
      <c r="I145" s="28"/>
    </row>
    <row r="146" spans="3:9" x14ac:dyDescent="0.25">
      <c r="C146" s="34" t="s">
        <v>30</v>
      </c>
      <c r="F146" s="28"/>
      <c r="I146" s="28"/>
    </row>
    <row r="147" spans="3:9" x14ac:dyDescent="0.25">
      <c r="C147" s="34" t="s">
        <v>30</v>
      </c>
      <c r="F147" s="28"/>
      <c r="I147" s="28"/>
    </row>
    <row r="148" spans="3:9" x14ac:dyDescent="0.25">
      <c r="C148" s="34" t="s">
        <v>30</v>
      </c>
      <c r="F148" s="28"/>
      <c r="I148" s="28"/>
    </row>
    <row r="149" spans="3:9" x14ac:dyDescent="0.25">
      <c r="C149" s="34" t="s">
        <v>30</v>
      </c>
      <c r="F149" s="28"/>
      <c r="I149" s="28"/>
    </row>
    <row r="150" spans="3:9" x14ac:dyDescent="0.25">
      <c r="C150" s="34" t="s">
        <v>30</v>
      </c>
      <c r="F150" s="28"/>
      <c r="I150" s="28"/>
    </row>
    <row r="151" spans="3:9" x14ac:dyDescent="0.25">
      <c r="C151" s="34" t="s">
        <v>30</v>
      </c>
      <c r="F151" s="28"/>
      <c r="I151" s="28"/>
    </row>
    <row r="152" spans="3:9" x14ac:dyDescent="0.25">
      <c r="C152" s="34" t="s">
        <v>30</v>
      </c>
      <c r="F152" s="28"/>
      <c r="I152" s="28"/>
    </row>
    <row r="153" spans="3:9" x14ac:dyDescent="0.25">
      <c r="C153" s="34" t="s">
        <v>30</v>
      </c>
      <c r="F153" s="28"/>
      <c r="I153" s="28"/>
    </row>
    <row r="154" spans="3:9" x14ac:dyDescent="0.25">
      <c r="C154" s="34" t="s">
        <v>30</v>
      </c>
      <c r="F154" s="28"/>
      <c r="I154" s="28"/>
    </row>
    <row r="155" spans="3:9" x14ac:dyDescent="0.25">
      <c r="C155" s="34" t="s">
        <v>30</v>
      </c>
      <c r="F155" s="28"/>
      <c r="I155" s="28"/>
    </row>
    <row r="156" spans="3:9" x14ac:dyDescent="0.25">
      <c r="C156" s="34" t="s">
        <v>30</v>
      </c>
      <c r="F156" s="28"/>
      <c r="I156" s="28"/>
    </row>
    <row r="157" spans="3:9" x14ac:dyDescent="0.25">
      <c r="C157" s="34" t="s">
        <v>30</v>
      </c>
      <c r="F157" s="28"/>
      <c r="I157" s="28"/>
    </row>
    <row r="158" spans="3:9" x14ac:dyDescent="0.25">
      <c r="C158" s="34" t="s">
        <v>30</v>
      </c>
      <c r="F158" s="28"/>
      <c r="I158" s="28"/>
    </row>
    <row r="159" spans="3:9" x14ac:dyDescent="0.25">
      <c r="C159" s="34" t="s">
        <v>30</v>
      </c>
      <c r="F159" s="28"/>
      <c r="I159" s="28"/>
    </row>
    <row r="160" spans="3:9" x14ac:dyDescent="0.25">
      <c r="C160" s="34" t="s">
        <v>30</v>
      </c>
      <c r="F160" s="28"/>
      <c r="I160" s="28"/>
    </row>
    <row r="161" spans="3:9" x14ac:dyDescent="0.25">
      <c r="C161" s="34" t="s">
        <v>30</v>
      </c>
      <c r="F161" s="28"/>
      <c r="I161" s="28"/>
    </row>
    <row r="162" spans="3:9" x14ac:dyDescent="0.25">
      <c r="C162" s="34" t="s">
        <v>30</v>
      </c>
      <c r="F162" s="28"/>
      <c r="I162" s="28"/>
    </row>
    <row r="163" spans="3:9" x14ac:dyDescent="0.25">
      <c r="C163" s="34" t="s">
        <v>30</v>
      </c>
      <c r="F163" s="28"/>
      <c r="I163" s="28"/>
    </row>
    <row r="164" spans="3:9" x14ac:dyDescent="0.25">
      <c r="C164" s="34" t="s">
        <v>30</v>
      </c>
      <c r="F164" s="28"/>
      <c r="I164" s="28"/>
    </row>
    <row r="165" spans="3:9" x14ac:dyDescent="0.25">
      <c r="C165" s="34" t="s">
        <v>30</v>
      </c>
      <c r="F165" s="28"/>
      <c r="I165" s="28"/>
    </row>
    <row r="166" spans="3:9" x14ac:dyDescent="0.25">
      <c r="C166" s="34" t="s">
        <v>30</v>
      </c>
      <c r="F166" s="28"/>
      <c r="I166" s="28"/>
    </row>
    <row r="167" spans="3:9" x14ac:dyDescent="0.25">
      <c r="C167" s="34" t="s">
        <v>30</v>
      </c>
      <c r="F167" s="28"/>
      <c r="I167" s="28"/>
    </row>
    <row r="168" spans="3:9" x14ac:dyDescent="0.25">
      <c r="C168" s="34" t="s">
        <v>30</v>
      </c>
      <c r="F168" s="28"/>
      <c r="I168" s="28"/>
    </row>
    <row r="169" spans="3:9" x14ac:dyDescent="0.25">
      <c r="C169" s="34" t="s">
        <v>30</v>
      </c>
      <c r="F169" s="28"/>
      <c r="I169" s="28"/>
    </row>
    <row r="170" spans="3:9" x14ac:dyDescent="0.25">
      <c r="C170" s="34" t="s">
        <v>30</v>
      </c>
      <c r="F170" s="28"/>
      <c r="I170" s="28"/>
    </row>
    <row r="171" spans="3:9" x14ac:dyDescent="0.25">
      <c r="C171" s="34" t="s">
        <v>30</v>
      </c>
      <c r="F171" s="28"/>
      <c r="I171" s="28"/>
    </row>
    <row r="172" spans="3:9" x14ac:dyDescent="0.25">
      <c r="C172" s="34" t="s">
        <v>30</v>
      </c>
      <c r="F172" s="28"/>
      <c r="I172" s="28"/>
    </row>
    <row r="173" spans="3:9" x14ac:dyDescent="0.25">
      <c r="C173" s="34" t="s">
        <v>30</v>
      </c>
      <c r="F173" s="28"/>
      <c r="I173" s="28"/>
    </row>
    <row r="174" spans="3:9" x14ac:dyDescent="0.25">
      <c r="C174" s="34" t="s">
        <v>30</v>
      </c>
      <c r="F174" s="28"/>
      <c r="I174" s="28"/>
    </row>
    <row r="175" spans="3:9" x14ac:dyDescent="0.25">
      <c r="C175" s="34" t="s">
        <v>30</v>
      </c>
      <c r="F175" s="28"/>
      <c r="I175" s="28"/>
    </row>
    <row r="176" spans="3:9" x14ac:dyDescent="0.25">
      <c r="C176" s="34" t="s">
        <v>30</v>
      </c>
      <c r="F176" s="28"/>
      <c r="I176" s="28"/>
    </row>
    <row r="177" spans="3:9" x14ac:dyDescent="0.25">
      <c r="C177" s="34" t="s">
        <v>30</v>
      </c>
      <c r="F177" s="28"/>
      <c r="I177" s="28"/>
    </row>
    <row r="178" spans="3:9" x14ac:dyDescent="0.25">
      <c r="C178" s="34" t="s">
        <v>30</v>
      </c>
      <c r="F178" s="28"/>
      <c r="I178" s="28"/>
    </row>
    <row r="179" spans="3:9" x14ac:dyDescent="0.25">
      <c r="C179" s="34" t="s">
        <v>30</v>
      </c>
      <c r="F179" s="28"/>
      <c r="I179" s="28"/>
    </row>
    <row r="180" spans="3:9" x14ac:dyDescent="0.25">
      <c r="C180" s="34" t="s">
        <v>30</v>
      </c>
      <c r="F180" s="28"/>
      <c r="I180" s="28"/>
    </row>
    <row r="181" spans="3:9" x14ac:dyDescent="0.25">
      <c r="C181" s="34" t="s">
        <v>30</v>
      </c>
      <c r="F181" s="28"/>
      <c r="I181" s="28"/>
    </row>
    <row r="182" spans="3:9" x14ac:dyDescent="0.25">
      <c r="C182" s="23" t="s">
        <v>30</v>
      </c>
      <c r="F182" s="28"/>
      <c r="I182" s="28"/>
    </row>
    <row r="183" spans="3:9" x14ac:dyDescent="0.25">
      <c r="C183" s="23" t="s">
        <v>30</v>
      </c>
      <c r="F183" s="28"/>
      <c r="I183" s="28"/>
    </row>
    <row r="184" spans="3:9" x14ac:dyDescent="0.25">
      <c r="C184" s="23" t="s">
        <v>30</v>
      </c>
      <c r="F184" s="28"/>
      <c r="I184" s="28"/>
    </row>
    <row r="185" spans="3:9" x14ac:dyDescent="0.25">
      <c r="C185" s="23" t="s">
        <v>30</v>
      </c>
      <c r="F185" s="28"/>
      <c r="I185" s="28"/>
    </row>
    <row r="186" spans="3:9" x14ac:dyDescent="0.25">
      <c r="C186" s="23" t="s">
        <v>30</v>
      </c>
      <c r="F186" s="28"/>
      <c r="I186" s="28"/>
    </row>
    <row r="187" spans="3:9" x14ac:dyDescent="0.25">
      <c r="C187" s="23" t="s">
        <v>30</v>
      </c>
      <c r="F187" s="28"/>
      <c r="I187" s="28"/>
    </row>
    <row r="188" spans="3:9" x14ac:dyDescent="0.25">
      <c r="C188" s="23" t="s">
        <v>30</v>
      </c>
      <c r="F188" s="28"/>
      <c r="I188" s="28"/>
    </row>
    <row r="189" spans="3:9" x14ac:dyDescent="0.25">
      <c r="C189" s="23" t="s">
        <v>30</v>
      </c>
      <c r="F189" s="28"/>
      <c r="I189" s="28"/>
    </row>
    <row r="190" spans="3:9" x14ac:dyDescent="0.25">
      <c r="C190" s="23" t="s">
        <v>30</v>
      </c>
      <c r="F190" s="28"/>
      <c r="I190" s="28"/>
    </row>
    <row r="191" spans="3:9" x14ac:dyDescent="0.25">
      <c r="C191" s="23" t="s">
        <v>30</v>
      </c>
      <c r="F191" s="28"/>
      <c r="I191" s="28"/>
    </row>
    <row r="192" spans="3:9" x14ac:dyDescent="0.25">
      <c r="C192" s="23" t="s">
        <v>30</v>
      </c>
      <c r="F192" s="28"/>
      <c r="I192" s="28"/>
    </row>
    <row r="193" spans="3:9" x14ac:dyDescent="0.25">
      <c r="C193" s="23" t="s">
        <v>30</v>
      </c>
      <c r="F193" s="28"/>
      <c r="I193" s="28"/>
    </row>
    <row r="194" spans="3:9" x14ac:dyDescent="0.25">
      <c r="C194" s="23" t="s">
        <v>30</v>
      </c>
      <c r="F194" s="28"/>
      <c r="I194" s="28"/>
    </row>
    <row r="195" spans="3:9" x14ac:dyDescent="0.25">
      <c r="F195" s="28"/>
      <c r="I195" s="28"/>
    </row>
    <row r="196" spans="3:9" x14ac:dyDescent="0.25">
      <c r="F196" s="28"/>
      <c r="I196" s="28"/>
    </row>
    <row r="197" spans="3:9" x14ac:dyDescent="0.25">
      <c r="F197" s="28"/>
      <c r="I197" s="28"/>
    </row>
    <row r="198" spans="3:9" x14ac:dyDescent="0.25">
      <c r="F198" s="28"/>
      <c r="I198" s="28"/>
    </row>
    <row r="199" spans="3:9" x14ac:dyDescent="0.25">
      <c r="F199" s="28"/>
      <c r="I199" s="28"/>
    </row>
    <row r="200" spans="3:9" x14ac:dyDescent="0.25">
      <c r="F200" s="28"/>
      <c r="I200" s="28"/>
    </row>
    <row r="201" spans="3:9" x14ac:dyDescent="0.25">
      <c r="F201" s="28"/>
      <c r="I201" s="28"/>
    </row>
    <row r="202" spans="3:9" x14ac:dyDescent="0.25">
      <c r="F202" s="28"/>
      <c r="I202" s="28"/>
    </row>
    <row r="203" spans="3:9" x14ac:dyDescent="0.25">
      <c r="F203" s="28"/>
      <c r="I203" s="28"/>
    </row>
    <row r="204" spans="3:9" x14ac:dyDescent="0.25">
      <c r="F204" s="28"/>
      <c r="I204" s="28"/>
    </row>
    <row r="205" spans="3:9" x14ac:dyDescent="0.25">
      <c r="F205" s="28"/>
      <c r="I205" s="28"/>
    </row>
    <row r="206" spans="3:9" x14ac:dyDescent="0.25">
      <c r="F206" s="28"/>
      <c r="I206" s="28"/>
    </row>
    <row r="207" spans="3:9" x14ac:dyDescent="0.25">
      <c r="F207" s="28"/>
      <c r="I207" s="28"/>
    </row>
    <row r="208" spans="3:9" x14ac:dyDescent="0.25">
      <c r="F208" s="28"/>
      <c r="I208" s="28"/>
    </row>
    <row r="209" spans="6:9" x14ac:dyDescent="0.25">
      <c r="F209" s="28"/>
      <c r="I209" s="28"/>
    </row>
    <row r="210" spans="6:9" x14ac:dyDescent="0.25">
      <c r="F210" s="28"/>
      <c r="I210" s="28"/>
    </row>
    <row r="211" spans="6:9" x14ac:dyDescent="0.25">
      <c r="F211" s="28"/>
      <c r="I211" s="28"/>
    </row>
    <row r="212" spans="6:9" x14ac:dyDescent="0.25">
      <c r="F212" s="28"/>
      <c r="I212" s="28"/>
    </row>
    <row r="213" spans="6:9" x14ac:dyDescent="0.25">
      <c r="F213" s="28"/>
      <c r="I213" s="28"/>
    </row>
    <row r="214" spans="6:9" x14ac:dyDescent="0.25">
      <c r="F214" s="28"/>
      <c r="I214" s="28"/>
    </row>
    <row r="215" spans="6:9" x14ac:dyDescent="0.25">
      <c r="F215" s="28"/>
      <c r="I215" s="28"/>
    </row>
    <row r="216" spans="6:9" x14ac:dyDescent="0.25">
      <c r="F216" s="28"/>
      <c r="I216" s="28"/>
    </row>
    <row r="217" spans="6:9" x14ac:dyDescent="0.25">
      <c r="F217" s="28"/>
      <c r="I217" s="28"/>
    </row>
    <row r="218" spans="6:9" x14ac:dyDescent="0.25">
      <c r="F218" s="28"/>
      <c r="I218" s="28"/>
    </row>
    <row r="219" spans="6:9" x14ac:dyDescent="0.25">
      <c r="F219" s="28"/>
      <c r="I219" s="28"/>
    </row>
    <row r="220" spans="6:9" x14ac:dyDescent="0.25">
      <c r="F220" s="28"/>
      <c r="I220" s="28"/>
    </row>
    <row r="221" spans="6:9" x14ac:dyDescent="0.25">
      <c r="F221" s="28"/>
      <c r="I221" s="28"/>
    </row>
    <row r="222" spans="6:9" x14ac:dyDescent="0.25">
      <c r="F222" s="28"/>
      <c r="I222" s="28"/>
    </row>
    <row r="223" spans="6:9" x14ac:dyDescent="0.25">
      <c r="F223" s="28"/>
      <c r="I223" s="28"/>
    </row>
    <row r="224" spans="6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</sheetData>
  <mergeCells count="4">
    <mergeCell ref="G4:J4"/>
    <mergeCell ref="A4:A5"/>
    <mergeCell ref="D4:F4"/>
    <mergeCell ref="B4:C5"/>
  </mergeCells>
  <phoneticPr fontId="3" type="noConversion"/>
  <conditionalFormatting sqref="C29:D31 D34:E36 D39:E43 G39:H43">
    <cfRule type="containsBlanks" dxfId="51" priority="192">
      <formula>LEN(TRIM(C29))=0</formula>
    </cfRule>
  </conditionalFormatting>
  <conditionalFormatting sqref="C28:E28">
    <cfRule type="containsBlanks" dxfId="50" priority="297">
      <formula>LEN(TRIM(C28))=0</formula>
    </cfRule>
  </conditionalFormatting>
  <conditionalFormatting sqref="D15:D16">
    <cfRule type="containsBlanks" dxfId="49" priority="33">
      <formula>LEN(TRIM(D15))=0</formula>
    </cfRule>
  </conditionalFormatting>
  <conditionalFormatting sqref="D26">
    <cfRule type="containsBlanks" dxfId="48" priority="224">
      <formula>LEN(TRIM(D26))=0</formula>
    </cfRule>
  </conditionalFormatting>
  <conditionalFormatting sqref="D32">
    <cfRule type="containsBlanks" dxfId="47" priority="195">
      <formula>LEN(TRIM(D32))=0</formula>
    </cfRule>
  </conditionalFormatting>
  <conditionalFormatting sqref="D37">
    <cfRule type="containsBlanks" dxfId="46" priority="32">
      <formula>LEN(TRIM(D37))=0</formula>
    </cfRule>
  </conditionalFormatting>
  <conditionalFormatting sqref="D8:E10">
    <cfRule type="containsBlanks" dxfId="45" priority="34">
      <formula>LEN(TRIM(D8))=0</formula>
    </cfRule>
  </conditionalFormatting>
  <conditionalFormatting sqref="D13:E14 E15">
    <cfRule type="containsBlanks" dxfId="44" priority="358">
      <formula>LEN(TRIM(D13))=0</formula>
    </cfRule>
  </conditionalFormatting>
  <conditionalFormatting sqref="D18:E21">
    <cfRule type="containsBlanks" dxfId="43" priority="36">
      <formula>LEN(TRIM(D18))=0</formula>
    </cfRule>
  </conditionalFormatting>
  <conditionalFormatting sqref="D23:E25">
    <cfRule type="containsBlanks" dxfId="42" priority="212">
      <formula>LEN(TRIM(D23))=0</formula>
    </cfRule>
  </conditionalFormatting>
  <conditionalFormatting sqref="D46:E46 G46:H46 D48:E49 G48:H49">
    <cfRule type="containsBlanks" dxfId="41" priority="352">
      <formula>LEN(TRIM(D46))=0</formula>
    </cfRule>
  </conditionalFormatting>
  <conditionalFormatting sqref="D51:E55">
    <cfRule type="containsBlanks" dxfId="40" priority="16">
      <formula>LEN(TRIM(D51))=0</formula>
    </cfRule>
  </conditionalFormatting>
  <conditionalFormatting sqref="D57:E60">
    <cfRule type="containsBlanks" dxfId="39" priority="25">
      <formula>LEN(TRIM(D57))=0</formula>
    </cfRule>
  </conditionalFormatting>
  <conditionalFormatting sqref="D61:H61">
    <cfRule type="containsBlanks" dxfId="38" priority="106">
      <formula>LEN(TRIM(D61))=0</formula>
    </cfRule>
  </conditionalFormatting>
  <conditionalFormatting sqref="D47:I47">
    <cfRule type="containsBlanks" dxfId="37" priority="1">
      <formula>LEN(TRIM(D47))=0</formula>
    </cfRule>
  </conditionalFormatting>
  <conditionalFormatting sqref="F8 F10:F11">
    <cfRule type="containsBlanks" dxfId="36" priority="52">
      <formula>LEN(TRIM(F8))=0</formula>
    </cfRule>
  </conditionalFormatting>
  <conditionalFormatting sqref="F9">
    <cfRule type="containsBlanks" dxfId="35" priority="7">
      <formula>LEN(TRIM(F9))=0</formula>
    </cfRule>
  </conditionalFormatting>
  <conditionalFormatting sqref="F13:F16">
    <cfRule type="containsBlanks" dxfId="34" priority="9">
      <formula>LEN(TRIM(F13))=0</formula>
    </cfRule>
  </conditionalFormatting>
  <conditionalFormatting sqref="F18:F20">
    <cfRule type="containsBlanks" dxfId="33" priority="8">
      <formula>LEN(TRIM(F18))=0</formula>
    </cfRule>
  </conditionalFormatting>
  <conditionalFormatting sqref="F23:F26">
    <cfRule type="containsBlanks" dxfId="32" priority="43">
      <formula>LEN(TRIM(F23))=0</formula>
    </cfRule>
  </conditionalFormatting>
  <conditionalFormatting sqref="F28:F32">
    <cfRule type="containsBlanks" dxfId="31" priority="42">
      <formula>LEN(TRIM(F28))=0</formula>
    </cfRule>
  </conditionalFormatting>
  <conditionalFormatting sqref="F34:F37">
    <cfRule type="containsBlanks" dxfId="30" priority="41">
      <formula>LEN(TRIM(F34))=0</formula>
    </cfRule>
  </conditionalFormatting>
  <conditionalFormatting sqref="F39:F44">
    <cfRule type="containsBlanks" dxfId="29" priority="40">
      <formula>LEN(TRIM(F39))=0</formula>
    </cfRule>
  </conditionalFormatting>
  <conditionalFormatting sqref="F46 F48:F49">
    <cfRule type="containsBlanks" dxfId="28" priority="10">
      <formula>LEN(TRIM(F46))=0</formula>
    </cfRule>
  </conditionalFormatting>
  <conditionalFormatting sqref="F51:F52 F54:F55">
    <cfRule type="containsBlanks" dxfId="27" priority="38">
      <formula>LEN(TRIM(F51))=0</formula>
    </cfRule>
  </conditionalFormatting>
  <conditionalFormatting sqref="F53">
    <cfRule type="containsBlanks" dxfId="26" priority="23">
      <formula>LEN(TRIM(F53))=0</formula>
    </cfRule>
  </conditionalFormatting>
  <conditionalFormatting sqref="F57:F58">
    <cfRule type="containsBlanks" dxfId="25" priority="37">
      <formula>LEN(TRIM(F57))=0</formula>
    </cfRule>
  </conditionalFormatting>
  <conditionalFormatting sqref="F59:F60">
    <cfRule type="containsBlanks" dxfId="24" priority="22">
      <formula>LEN(TRIM(F59))=0</formula>
    </cfRule>
  </conditionalFormatting>
  <conditionalFormatting sqref="F21:I21">
    <cfRule type="containsBlanks" dxfId="23" priority="6">
      <formula>LEN(TRIM(F21))=0</formula>
    </cfRule>
  </conditionalFormatting>
  <conditionalFormatting sqref="G15:G16">
    <cfRule type="containsBlanks" dxfId="22" priority="13">
      <formula>LEN(TRIM(G15))=0</formula>
    </cfRule>
  </conditionalFormatting>
  <conditionalFormatting sqref="G26">
    <cfRule type="containsBlanks" dxfId="21" priority="223">
      <formula>LEN(TRIM(G26))=0</formula>
    </cfRule>
  </conditionalFormatting>
  <conditionalFormatting sqref="G29:G32 C34:C37">
    <cfRule type="containsBlanks" dxfId="20" priority="104">
      <formula>LEN(TRIM(C29))=0</formula>
    </cfRule>
  </conditionalFormatting>
  <conditionalFormatting sqref="G8:H10">
    <cfRule type="containsBlanks" dxfId="19" priority="30">
      <formula>LEN(TRIM(G8))=0</formula>
    </cfRule>
  </conditionalFormatting>
  <conditionalFormatting sqref="G13:H14 H15">
    <cfRule type="containsBlanks" dxfId="18" priority="357">
      <formula>LEN(TRIM(G13))=0</formula>
    </cfRule>
  </conditionalFormatting>
  <conditionalFormatting sqref="G18:H20">
    <cfRule type="containsBlanks" dxfId="17" priority="209">
      <formula>LEN(TRIM(G18))=0</formula>
    </cfRule>
  </conditionalFormatting>
  <conditionalFormatting sqref="G23:H25">
    <cfRule type="containsBlanks" dxfId="16" priority="208">
      <formula>LEN(TRIM(G23))=0</formula>
    </cfRule>
  </conditionalFormatting>
  <conditionalFormatting sqref="G28:H28">
    <cfRule type="containsBlanks" dxfId="15" priority="296">
      <formula>LEN(TRIM(G28))=0</formula>
    </cfRule>
  </conditionalFormatting>
  <conditionalFormatting sqref="G34:H36">
    <cfRule type="containsBlanks" dxfId="14" priority="154">
      <formula>LEN(TRIM(G34))=0</formula>
    </cfRule>
  </conditionalFormatting>
  <conditionalFormatting sqref="G51:H52">
    <cfRule type="containsBlanks" dxfId="13" priority="188">
      <formula>LEN(TRIM(G51))=0</formula>
    </cfRule>
  </conditionalFormatting>
  <conditionalFormatting sqref="G55:H55">
    <cfRule type="containsBlanks" dxfId="12" priority="15">
      <formula>LEN(TRIM(G55))=0</formula>
    </cfRule>
  </conditionalFormatting>
  <conditionalFormatting sqref="G57:H60">
    <cfRule type="containsBlanks" dxfId="11" priority="19">
      <formula>LEN(TRIM(G57))=0</formula>
    </cfRule>
  </conditionalFormatting>
  <conditionalFormatting sqref="G53:I54">
    <cfRule type="containsBlanks" dxfId="10" priority="17">
      <formula>LEN(TRIM(G53))=0</formula>
    </cfRule>
  </conditionalFormatting>
  <conditionalFormatting sqref="H29:H31">
    <cfRule type="containsBlanks" dxfId="9" priority="156">
      <formula>LEN(TRIM(H29))=0</formula>
    </cfRule>
  </conditionalFormatting>
  <conditionalFormatting sqref="H37">
    <cfRule type="containsBlanks" dxfId="8" priority="3">
      <formula>LEN(TRIM(H37))=0</formula>
    </cfRule>
  </conditionalFormatting>
  <conditionalFormatting sqref="I8 I10:I11 I28:I32 E29:E31 I34:I37 I39:I44 I51:I52 I55">
    <cfRule type="containsBlanks" dxfId="7" priority="304">
      <formula>LEN(TRIM(E8))=0</formula>
    </cfRule>
  </conditionalFormatting>
  <conditionalFormatting sqref="I9">
    <cfRule type="containsBlanks" dxfId="6" priority="14">
      <formula>LEN(TRIM(I9))=0</formula>
    </cfRule>
  </conditionalFormatting>
  <conditionalFormatting sqref="I13:I16">
    <cfRule type="containsBlanks" dxfId="5" priority="140">
      <formula>LEN(TRIM(I13))=0</formula>
    </cfRule>
  </conditionalFormatting>
  <conditionalFormatting sqref="I18:I20">
    <cfRule type="containsBlanks" dxfId="4" priority="134">
      <formula>LEN(TRIM(I18))=0</formula>
    </cfRule>
  </conditionalFormatting>
  <conditionalFormatting sqref="I23:I26">
    <cfRule type="containsBlanks" dxfId="3" priority="132">
      <formula>LEN(TRIM(I23))=0</formula>
    </cfRule>
  </conditionalFormatting>
  <conditionalFormatting sqref="I46 I48:I49">
    <cfRule type="containsBlanks" dxfId="2" priority="123">
      <formula>LEN(TRIM(I46))=0</formula>
    </cfRule>
  </conditionalFormatting>
  <conditionalFormatting sqref="I57:I58 I61">
    <cfRule type="containsBlanks" dxfId="1" priority="119">
      <formula>LEN(TRIM(I57))=0</formula>
    </cfRule>
  </conditionalFormatting>
  <conditionalFormatting sqref="I59:I60">
    <cfRule type="containsBlanks" dxfId="0" priority="53">
      <formula>LEN(TRIM(I59))=0</formula>
    </cfRule>
  </conditionalFormatting>
  <printOptions horizontalCentered="1" verticalCentered="1"/>
  <pageMargins left="0.35433070866141736" right="0.15748031496062992" top="0.39370078740157483" bottom="0.35433070866141736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6"/>
  <sheetViews>
    <sheetView showGridLines="0" tabSelected="1" zoomScale="180" zoomScaleNormal="180" zoomScalePageLayoutView="120" workbookViewId="0">
      <selection activeCell="A2" sqref="A2"/>
    </sheetView>
  </sheetViews>
  <sheetFormatPr baseColWidth="10" defaultColWidth="10.85546875" defaultRowHeight="12.75" x14ac:dyDescent="0.2"/>
  <cols>
    <col min="1" max="1" width="17.5703125" style="46" customWidth="1"/>
    <col min="2" max="6" width="5.85546875" style="46" customWidth="1"/>
    <col min="7" max="7" width="6.42578125" style="46" customWidth="1"/>
    <col min="8" max="8" width="6.85546875" style="123" customWidth="1"/>
    <col min="9" max="9" width="10.85546875" style="148"/>
    <col min="10" max="10" width="10.85546875" style="123"/>
    <col min="11" max="16384" width="10.85546875" style="46"/>
  </cols>
  <sheetData>
    <row r="1" spans="1:13" ht="15" customHeight="1" x14ac:dyDescent="0.25">
      <c r="A1" s="100" t="s">
        <v>384</v>
      </c>
      <c r="B1" s="4"/>
      <c r="C1" s="4"/>
      <c r="D1" s="4"/>
      <c r="E1" s="3"/>
      <c r="F1" s="3"/>
      <c r="G1" s="3"/>
      <c r="H1" s="124"/>
    </row>
    <row r="2" spans="1:13" ht="3" customHeight="1" x14ac:dyDescent="0.25">
      <c r="A2" s="3"/>
      <c r="B2" s="4"/>
      <c r="C2" s="4"/>
      <c r="D2" s="4"/>
      <c r="E2" s="4"/>
      <c r="F2" s="3"/>
      <c r="G2" s="3"/>
      <c r="H2" s="124"/>
    </row>
    <row r="3" spans="1:13" ht="13.5" customHeight="1" x14ac:dyDescent="0.2">
      <c r="A3" s="256" t="s">
        <v>28</v>
      </c>
      <c r="B3" s="258" t="s">
        <v>27</v>
      </c>
      <c r="C3" s="259"/>
      <c r="D3" s="259"/>
      <c r="E3" s="259"/>
      <c r="F3" s="259"/>
      <c r="G3" s="260"/>
      <c r="H3" s="240" t="s">
        <v>29</v>
      </c>
    </row>
    <row r="4" spans="1:13" x14ac:dyDescent="0.2">
      <c r="A4" s="257"/>
      <c r="B4" s="170">
        <v>2019</v>
      </c>
      <c r="C4" s="170">
        <v>2020</v>
      </c>
      <c r="D4" s="170">
        <v>2021</v>
      </c>
      <c r="E4" s="170">
        <v>2022</v>
      </c>
      <c r="F4" s="170">
        <v>2023</v>
      </c>
      <c r="G4" s="170" t="s">
        <v>318</v>
      </c>
      <c r="H4" s="171" t="s">
        <v>319</v>
      </c>
    </row>
    <row r="5" spans="1:13" ht="8.1" customHeight="1" x14ac:dyDescent="0.25">
      <c r="A5" s="57"/>
      <c r="B5" s="57"/>
      <c r="C5" s="57"/>
      <c r="D5" s="57"/>
      <c r="E5" s="57"/>
      <c r="F5" s="57"/>
      <c r="G5" s="57"/>
      <c r="H5" s="124"/>
    </row>
    <row r="6" spans="1:13" ht="13.5" x14ac:dyDescent="0.25">
      <c r="A6" s="189" t="s">
        <v>50</v>
      </c>
      <c r="B6" s="6"/>
      <c r="C6" s="7"/>
      <c r="D6" s="7"/>
      <c r="E6" s="7"/>
      <c r="F6" s="7"/>
      <c r="G6" s="7"/>
      <c r="H6" s="124"/>
    </row>
    <row r="7" spans="1:13" ht="13.5" x14ac:dyDescent="0.25">
      <c r="A7" s="77" t="s">
        <v>55</v>
      </c>
      <c r="B7" s="119">
        <v>3734092.6457659951</v>
      </c>
      <c r="C7" s="119">
        <v>3886084.654891999</v>
      </c>
      <c r="D7" s="119">
        <v>4156835.4969489956</v>
      </c>
      <c r="E7" s="119">
        <v>4578801.4190810099</v>
      </c>
      <c r="F7" s="119">
        <v>4378541.8011429952</v>
      </c>
      <c r="G7" s="119">
        <v>4384865.388948</v>
      </c>
      <c r="H7" s="216">
        <v>1.4442223215396233E-3</v>
      </c>
      <c r="J7" s="119"/>
      <c r="K7" s="119"/>
      <c r="L7" s="119"/>
      <c r="M7" s="119"/>
    </row>
    <row r="8" spans="1:13" ht="13.5" x14ac:dyDescent="0.25">
      <c r="A8" s="77" t="s">
        <v>57</v>
      </c>
      <c r="B8" s="119">
        <v>6523987.8168599913</v>
      </c>
      <c r="C8" s="119">
        <v>6814359.7436899897</v>
      </c>
      <c r="D8" s="119">
        <v>7898921.1384099964</v>
      </c>
      <c r="E8" s="119">
        <v>9123907.1254799925</v>
      </c>
      <c r="F8" s="119">
        <v>9246168.9493999984</v>
      </c>
      <c r="G8" s="119">
        <v>11348921.758709989</v>
      </c>
      <c r="H8" s="216">
        <v>0.22741881754674642</v>
      </c>
      <c r="K8" s="119"/>
      <c r="L8" s="119"/>
    </row>
    <row r="9" spans="1:13" ht="14.25" customHeight="1" x14ac:dyDescent="0.25">
      <c r="A9" s="2"/>
      <c r="C9" s="119"/>
      <c r="E9" s="121"/>
      <c r="F9" s="120"/>
      <c r="G9" s="120"/>
      <c r="H9" s="217"/>
      <c r="J9" s="119"/>
    </row>
    <row r="10" spans="1:13" ht="13.5" x14ac:dyDescent="0.25">
      <c r="A10" s="189" t="s">
        <v>51</v>
      </c>
      <c r="B10" s="122"/>
      <c r="C10" s="122"/>
      <c r="D10" s="122"/>
      <c r="E10" s="119"/>
      <c r="F10" s="119"/>
      <c r="G10" s="119"/>
      <c r="H10" s="217"/>
      <c r="J10" s="119"/>
    </row>
    <row r="11" spans="1:13" ht="13.5" x14ac:dyDescent="0.25">
      <c r="A11" s="77" t="s">
        <v>55</v>
      </c>
      <c r="B11" s="119">
        <v>9500720.9334050007</v>
      </c>
      <c r="C11" s="119">
        <v>9834051.3723830041</v>
      </c>
      <c r="D11" s="119">
        <v>9730185.4382099975</v>
      </c>
      <c r="E11" s="119">
        <v>9203407.2401750032</v>
      </c>
      <c r="F11" s="119">
        <v>9002019.4263470024</v>
      </c>
      <c r="G11" s="119">
        <v>10138497.829729002</v>
      </c>
      <c r="H11" s="216">
        <v>0.12624705075127562</v>
      </c>
      <c r="J11" s="119"/>
    </row>
    <row r="12" spans="1:13" ht="13.5" x14ac:dyDescent="0.25">
      <c r="A12" s="155" t="s">
        <v>56</v>
      </c>
      <c r="B12" s="156">
        <v>4557940.9169250028</v>
      </c>
      <c r="C12" s="156">
        <v>4712058.6401969986</v>
      </c>
      <c r="D12" s="156">
        <v>6093761.3890350033</v>
      </c>
      <c r="E12" s="156">
        <v>7014293.4375900049</v>
      </c>
      <c r="F12" s="156">
        <v>6294116.1563719986</v>
      </c>
      <c r="G12" s="156">
        <v>6264689.7027860004</v>
      </c>
      <c r="H12" s="216">
        <v>-4.6752320508428591E-3</v>
      </c>
    </row>
    <row r="13" spans="1:13" ht="7.5" customHeight="1" x14ac:dyDescent="0.25">
      <c r="A13" s="146"/>
      <c r="B13" s="154"/>
      <c r="C13" s="154"/>
      <c r="D13" s="154"/>
      <c r="E13" s="154"/>
      <c r="F13" s="154"/>
      <c r="G13" s="154"/>
      <c r="H13" s="157"/>
    </row>
    <row r="14" spans="1:13" ht="9" customHeight="1" x14ac:dyDescent="0.25">
      <c r="A14" s="252" t="s">
        <v>44</v>
      </c>
      <c r="B14" s="9"/>
      <c r="C14" s="9"/>
      <c r="D14" s="9"/>
      <c r="E14" s="9"/>
      <c r="F14" s="9"/>
      <c r="G14" s="9"/>
      <c r="H14" s="124"/>
    </row>
    <row r="15" spans="1:13" ht="9" customHeight="1" x14ac:dyDescent="0.25">
      <c r="A15" s="253" t="s">
        <v>20</v>
      </c>
      <c r="B15" s="9"/>
      <c r="C15" s="9"/>
      <c r="D15" s="9"/>
      <c r="E15" s="9"/>
      <c r="F15" s="9"/>
      <c r="G15" s="9"/>
      <c r="H15" s="124"/>
    </row>
    <row r="16" spans="1:13" s="3" customFormat="1" ht="9" customHeight="1" x14ac:dyDescent="0.25">
      <c r="A16" s="250" t="s">
        <v>380</v>
      </c>
      <c r="B16" s="248"/>
      <c r="C16" s="248"/>
      <c r="D16" s="248"/>
      <c r="E16" s="248"/>
      <c r="F16" s="248"/>
      <c r="G16" s="153"/>
      <c r="H16" s="124"/>
      <c r="I16" s="150"/>
      <c r="J16" s="124"/>
    </row>
    <row r="17" spans="1:10" s="3" customFormat="1" ht="9" customHeight="1" x14ac:dyDescent="0.25">
      <c r="A17" s="251" t="s">
        <v>381</v>
      </c>
      <c r="B17" s="249"/>
      <c r="C17" s="249"/>
      <c r="D17" s="249"/>
      <c r="E17" s="249"/>
      <c r="F17" s="249"/>
      <c r="G17" s="130"/>
      <c r="H17" s="124"/>
      <c r="I17" s="150"/>
      <c r="J17" s="124"/>
    </row>
    <row r="18" spans="1:10" s="3" customFormat="1" x14ac:dyDescent="0.25">
      <c r="B18" s="5"/>
      <c r="C18" s="130"/>
      <c r="D18" s="130"/>
      <c r="E18" s="130"/>
      <c r="F18" s="130"/>
      <c r="G18" s="130"/>
      <c r="H18" s="124"/>
      <c r="I18" s="150"/>
      <c r="J18" s="124"/>
    </row>
    <row r="19" spans="1:10" s="3" customFormat="1" x14ac:dyDescent="0.25">
      <c r="B19" s="5"/>
      <c r="C19" s="130"/>
      <c r="D19" s="130"/>
      <c r="E19" s="130"/>
      <c r="F19" s="130"/>
      <c r="G19" s="130"/>
      <c r="H19" s="124"/>
      <c r="I19" s="149"/>
      <c r="J19" s="124"/>
    </row>
    <row r="20" spans="1:10" s="3" customFormat="1" x14ac:dyDescent="0.25">
      <c r="B20" s="5"/>
      <c r="C20" s="130"/>
      <c r="D20" s="130"/>
      <c r="E20" s="130"/>
      <c r="F20" s="130"/>
      <c r="G20" s="130"/>
      <c r="I20" s="149"/>
      <c r="J20" s="124"/>
    </row>
    <row r="21" spans="1:10" s="3" customFormat="1" x14ac:dyDescent="0.25">
      <c r="C21" s="130"/>
      <c r="D21" s="130"/>
      <c r="E21" s="130"/>
      <c r="F21" s="130"/>
      <c r="G21" s="130"/>
      <c r="I21" s="149"/>
      <c r="J21" s="124"/>
    </row>
    <row r="22" spans="1:10" s="3" customFormat="1" x14ac:dyDescent="0.25">
      <c r="C22" s="130"/>
      <c r="D22" s="130"/>
      <c r="E22" s="130"/>
      <c r="F22" s="130"/>
      <c r="G22" s="130"/>
      <c r="I22" s="149"/>
      <c r="J22" s="124"/>
    </row>
    <row r="23" spans="1:10" s="3" customFormat="1" x14ac:dyDescent="0.25">
      <c r="C23" s="130"/>
      <c r="D23" s="130"/>
      <c r="E23" s="130"/>
      <c r="F23" s="130"/>
      <c r="G23" s="130"/>
      <c r="H23" s="124"/>
      <c r="I23" s="149"/>
      <c r="J23" s="124"/>
    </row>
    <row r="24" spans="1:10" s="3" customFormat="1" x14ac:dyDescent="0.25">
      <c r="H24" s="124"/>
      <c r="I24" s="150"/>
      <c r="J24" s="124"/>
    </row>
    <row r="25" spans="1:10" s="3" customFormat="1" x14ac:dyDescent="0.25">
      <c r="H25" s="124"/>
      <c r="I25" s="150"/>
      <c r="J25" s="124"/>
    </row>
    <row r="26" spans="1:10" s="3" customFormat="1" x14ac:dyDescent="0.25">
      <c r="H26" s="124"/>
      <c r="I26" s="150"/>
      <c r="J26" s="124"/>
    </row>
  </sheetData>
  <mergeCells count="2">
    <mergeCell ref="A3:A4"/>
    <mergeCell ref="B3:G3"/>
  </mergeCells>
  <phoneticPr fontId="8" type="noConversion"/>
  <pageMargins left="0.75" right="0.75" top="1" bottom="1" header="0" footer="0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H60"/>
  <sheetViews>
    <sheetView showGridLines="0" topLeftCell="A31" zoomScale="150" zoomScaleNormal="120" zoomScalePageLayoutView="120" workbookViewId="0">
      <selection activeCell="A53" sqref="A53:A55"/>
    </sheetView>
  </sheetViews>
  <sheetFormatPr baseColWidth="10" defaultColWidth="11.42578125" defaultRowHeight="13.5" x14ac:dyDescent="0.2"/>
  <cols>
    <col min="1" max="1" width="8.28515625" style="15" customWidth="1"/>
    <col min="2" max="2" width="36.855468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33"/>
    <col min="8" max="16384" width="11.42578125" style="15"/>
  </cols>
  <sheetData>
    <row r="1" spans="1:8" ht="14.1" customHeight="1" x14ac:dyDescent="0.25">
      <c r="A1" s="73" t="s">
        <v>320</v>
      </c>
    </row>
    <row r="2" spans="1:8" s="87" customFormat="1" x14ac:dyDescent="0.2">
      <c r="A2" s="87" t="s">
        <v>357</v>
      </c>
      <c r="F2" s="15"/>
      <c r="G2" s="136"/>
    </row>
    <row r="3" spans="1:8" ht="3" customHeight="1" x14ac:dyDescent="0.2">
      <c r="A3" s="1"/>
      <c r="B3" s="1"/>
      <c r="C3" s="1"/>
      <c r="D3" s="1"/>
      <c r="E3" s="1"/>
    </row>
    <row r="4" spans="1:8" s="16" customFormat="1" ht="13.35" customHeight="1" x14ac:dyDescent="0.2">
      <c r="A4" s="265" t="s">
        <v>17</v>
      </c>
      <c r="B4" s="266" t="s">
        <v>19</v>
      </c>
      <c r="C4" s="264" t="s">
        <v>57</v>
      </c>
      <c r="D4" s="264"/>
      <c r="E4" s="261" t="s">
        <v>324</v>
      </c>
      <c r="G4" s="134"/>
    </row>
    <row r="5" spans="1:8" s="16" customFormat="1" ht="13.35" customHeight="1" x14ac:dyDescent="0.2">
      <c r="A5" s="265"/>
      <c r="B5" s="266"/>
      <c r="C5" s="172">
        <v>2023</v>
      </c>
      <c r="D5" s="173" t="s">
        <v>318</v>
      </c>
      <c r="E5" s="261"/>
      <c r="G5" s="134"/>
    </row>
    <row r="6" spans="1:8" s="16" customFormat="1" ht="5.0999999999999996" customHeight="1" x14ac:dyDescent="0.2">
      <c r="A6" s="93"/>
      <c r="B6" s="94"/>
      <c r="C6" s="95"/>
      <c r="D6" s="79"/>
      <c r="E6" s="96"/>
      <c r="G6" s="134"/>
    </row>
    <row r="7" spans="1:8" ht="15.75" customHeight="1" x14ac:dyDescent="0.2">
      <c r="A7" s="262" t="s">
        <v>21</v>
      </c>
      <c r="B7" s="262"/>
      <c r="C7" s="190">
        <v>9246168.9493999984</v>
      </c>
      <c r="D7" s="190">
        <v>11348921.758709989</v>
      </c>
      <c r="E7" s="219">
        <v>0.22741881754674642</v>
      </c>
      <c r="F7" s="16"/>
      <c r="G7" s="134"/>
    </row>
    <row r="8" spans="1:8" s="87" customFormat="1" ht="4.3499999999999996" customHeight="1" x14ac:dyDescent="0.2">
      <c r="A8" s="12"/>
      <c r="B8" s="13"/>
      <c r="C8" s="104"/>
      <c r="D8" s="104"/>
      <c r="E8" s="58"/>
      <c r="G8" s="134"/>
    </row>
    <row r="9" spans="1:8" ht="13.5" customHeight="1" x14ac:dyDescent="0.2">
      <c r="A9" s="12" t="s">
        <v>69</v>
      </c>
      <c r="B9" s="13" t="s">
        <v>305</v>
      </c>
      <c r="C9" s="105">
        <v>1441716.3420400007</v>
      </c>
      <c r="D9" s="105">
        <v>2107833.5639199959</v>
      </c>
      <c r="E9" s="218">
        <v>0.4620307077448067</v>
      </c>
      <c r="G9" s="134"/>
    </row>
    <row r="10" spans="1:8" ht="13.5" customHeight="1" x14ac:dyDescent="0.2">
      <c r="A10" s="12" t="s">
        <v>64</v>
      </c>
      <c r="B10" s="13" t="s">
        <v>240</v>
      </c>
      <c r="C10" s="105">
        <v>958077.09882999922</v>
      </c>
      <c r="D10" s="105">
        <v>1242162.4833899995</v>
      </c>
      <c r="E10" s="218">
        <v>0.296516204078904</v>
      </c>
      <c r="G10" s="134"/>
      <c r="H10" s="16"/>
    </row>
    <row r="11" spans="1:8" ht="13.5" customHeight="1" x14ac:dyDescent="0.2">
      <c r="A11" s="12" t="s">
        <v>10</v>
      </c>
      <c r="B11" s="13" t="s">
        <v>202</v>
      </c>
      <c r="C11" s="105">
        <v>1305929.850709996</v>
      </c>
      <c r="D11" s="105">
        <v>1113327.0843399968</v>
      </c>
      <c r="E11" s="218">
        <v>-0.14748324059311968</v>
      </c>
      <c r="G11" s="134"/>
    </row>
    <row r="12" spans="1:8" ht="13.5" customHeight="1" x14ac:dyDescent="0.2">
      <c r="A12" s="12" t="s">
        <v>9</v>
      </c>
      <c r="B12" s="13" t="s">
        <v>306</v>
      </c>
      <c r="C12" s="105">
        <v>697671.72992000065</v>
      </c>
      <c r="D12" s="105">
        <v>1023513.3240599979</v>
      </c>
      <c r="E12" s="218">
        <v>0.46704141814282818</v>
      </c>
      <c r="G12" s="134"/>
    </row>
    <row r="13" spans="1:8" ht="13.5" customHeight="1" x14ac:dyDescent="0.2">
      <c r="A13" s="12" t="s">
        <v>70</v>
      </c>
      <c r="B13" s="13" t="s">
        <v>308</v>
      </c>
      <c r="C13" s="105">
        <v>202480.01558999997</v>
      </c>
      <c r="D13" s="105">
        <v>699886.19694000005</v>
      </c>
      <c r="E13" s="218">
        <v>2.4565692564800745</v>
      </c>
      <c r="G13" s="134"/>
    </row>
    <row r="14" spans="1:8" ht="13.5" customHeight="1" x14ac:dyDescent="0.2">
      <c r="A14" s="12" t="s">
        <v>12</v>
      </c>
      <c r="B14" s="13" t="s">
        <v>307</v>
      </c>
      <c r="C14" s="105">
        <v>344068.94260999979</v>
      </c>
      <c r="D14" s="105">
        <v>344706.99906999979</v>
      </c>
      <c r="E14" s="218">
        <v>1.854443633185543E-3</v>
      </c>
      <c r="G14" s="134"/>
    </row>
    <row r="15" spans="1:8" ht="13.5" customHeight="1" x14ac:dyDescent="0.2">
      <c r="A15" s="12" t="s">
        <v>68</v>
      </c>
      <c r="B15" s="13" t="s">
        <v>226</v>
      </c>
      <c r="C15" s="105">
        <v>171193.78592000002</v>
      </c>
      <c r="D15" s="105">
        <v>254629.79437000034</v>
      </c>
      <c r="E15" s="218">
        <v>0.48737755288028106</v>
      </c>
      <c r="G15" s="134"/>
    </row>
    <row r="16" spans="1:8" s="87" customFormat="1" ht="13.5" customHeight="1" x14ac:dyDescent="0.2">
      <c r="A16" s="12" t="s">
        <v>11</v>
      </c>
      <c r="B16" s="13" t="s">
        <v>203</v>
      </c>
      <c r="C16" s="105">
        <v>223563.94479999974</v>
      </c>
      <c r="D16" s="105">
        <v>245316.46342000013</v>
      </c>
      <c r="E16" s="218">
        <v>9.7298867397693334E-2</v>
      </c>
      <c r="G16" s="134"/>
    </row>
    <row r="17" spans="1:7" ht="13.5" customHeight="1" x14ac:dyDescent="0.2">
      <c r="A17" s="12" t="s">
        <v>35</v>
      </c>
      <c r="B17" s="13" t="s">
        <v>345</v>
      </c>
      <c r="C17" s="105">
        <v>212132.07438999988</v>
      </c>
      <c r="D17" s="105">
        <v>210142.04111999992</v>
      </c>
      <c r="E17" s="218">
        <v>-9.3811050296020992E-3</v>
      </c>
      <c r="G17" s="151"/>
    </row>
    <row r="18" spans="1:7" ht="13.5" customHeight="1" x14ac:dyDescent="0.2">
      <c r="A18" s="12" t="s">
        <v>91</v>
      </c>
      <c r="B18" s="13" t="s">
        <v>244</v>
      </c>
      <c r="C18" s="105">
        <v>128426.34720999998</v>
      </c>
      <c r="D18" s="105">
        <v>123871.06692999994</v>
      </c>
      <c r="E18" s="218">
        <v>-3.5469982437103309E-2</v>
      </c>
      <c r="G18" s="151"/>
    </row>
    <row r="19" spans="1:7" s="87" customFormat="1" ht="13.5" customHeight="1" x14ac:dyDescent="0.2">
      <c r="A19" s="12" t="s">
        <v>65</v>
      </c>
      <c r="B19" s="13" t="s">
        <v>208</v>
      </c>
      <c r="C19" s="105">
        <v>87698.947650000075</v>
      </c>
      <c r="D19" s="105">
        <v>119911.5251</v>
      </c>
      <c r="E19" s="218">
        <v>0.36730859734552235</v>
      </c>
      <c r="G19" s="151"/>
    </row>
    <row r="20" spans="1:7" s="87" customFormat="1" ht="13.5" customHeight="1" x14ac:dyDescent="0.2">
      <c r="A20" s="12" t="s">
        <v>102</v>
      </c>
      <c r="B20" s="13" t="s">
        <v>207</v>
      </c>
      <c r="C20" s="105">
        <v>90956.224980000028</v>
      </c>
      <c r="D20" s="105">
        <v>113907.92566000001</v>
      </c>
      <c r="E20" s="218">
        <v>0.25233787665491536</v>
      </c>
      <c r="G20" s="136"/>
    </row>
    <row r="21" spans="1:7" s="87" customFormat="1" ht="7.35" customHeight="1" x14ac:dyDescent="0.2">
      <c r="A21" s="12"/>
      <c r="B21" s="13"/>
      <c r="C21" s="14"/>
      <c r="D21" s="14"/>
      <c r="E21" s="58"/>
      <c r="G21" s="136"/>
    </row>
    <row r="22" spans="1:7" s="87" customFormat="1" ht="15.75" customHeight="1" x14ac:dyDescent="0.2">
      <c r="A22" s="262" t="s">
        <v>52</v>
      </c>
      <c r="B22" s="262"/>
      <c r="C22" s="190">
        <v>5786895.6200160049</v>
      </c>
      <c r="D22" s="190">
        <v>5765822.2137979968</v>
      </c>
      <c r="E22" s="191">
        <v>-0.36415735831001328</v>
      </c>
      <c r="G22" s="136"/>
    </row>
    <row r="23" spans="1:7" s="87" customFormat="1" ht="6.75" customHeight="1" x14ac:dyDescent="0.2">
      <c r="A23" s="12"/>
      <c r="B23" s="13"/>
      <c r="C23" s="14"/>
      <c r="D23" s="14"/>
      <c r="E23" s="58"/>
      <c r="G23" s="136"/>
    </row>
    <row r="24" spans="1:7" ht="13.5" customHeight="1" x14ac:dyDescent="0.2">
      <c r="A24" s="12" t="s">
        <v>69</v>
      </c>
      <c r="B24" s="13" t="s">
        <v>305</v>
      </c>
      <c r="C24" s="105">
        <v>0</v>
      </c>
      <c r="D24" s="105">
        <v>0</v>
      </c>
      <c r="E24" s="218">
        <v>0</v>
      </c>
      <c r="G24" s="136"/>
    </row>
    <row r="25" spans="1:7" ht="13.5" customHeight="1" x14ac:dyDescent="0.2">
      <c r="A25" s="12" t="s">
        <v>64</v>
      </c>
      <c r="B25" s="13" t="s">
        <v>240</v>
      </c>
      <c r="C25" s="105">
        <v>0</v>
      </c>
      <c r="D25" s="105">
        <v>248.4</v>
      </c>
      <c r="E25" s="218">
        <v>0</v>
      </c>
      <c r="F25" s="14"/>
      <c r="G25" s="136"/>
    </row>
    <row r="26" spans="1:7" ht="13.5" customHeight="1" x14ac:dyDescent="0.2">
      <c r="A26" s="12" t="s">
        <v>10</v>
      </c>
      <c r="B26" s="13" t="s">
        <v>202</v>
      </c>
      <c r="C26" s="105">
        <v>17.28</v>
      </c>
      <c r="D26" s="105">
        <v>146.44900000000001</v>
      </c>
      <c r="E26" s="218">
        <v>7.4750578703703709</v>
      </c>
      <c r="F26" s="14"/>
      <c r="G26" s="136"/>
    </row>
    <row r="27" spans="1:7" ht="13.5" customHeight="1" x14ac:dyDescent="0.2">
      <c r="A27" s="12" t="s">
        <v>9</v>
      </c>
      <c r="B27" s="13" t="s">
        <v>306</v>
      </c>
      <c r="C27" s="105">
        <v>0</v>
      </c>
      <c r="D27" s="105">
        <v>0</v>
      </c>
      <c r="E27" s="218">
        <v>0</v>
      </c>
      <c r="F27" s="14"/>
      <c r="G27" s="136"/>
    </row>
    <row r="28" spans="1:7" ht="13.5" customHeight="1" x14ac:dyDescent="0.2">
      <c r="A28" s="12" t="s">
        <v>70</v>
      </c>
      <c r="B28" s="13" t="s">
        <v>308</v>
      </c>
      <c r="C28" s="105">
        <v>284.73153300000001</v>
      </c>
      <c r="D28" s="105">
        <v>561.68959999999993</v>
      </c>
      <c r="E28" s="218">
        <v>0.97269896341266815</v>
      </c>
      <c r="F28" s="14"/>
      <c r="G28" s="136"/>
    </row>
    <row r="29" spans="1:7" ht="13.5" customHeight="1" x14ac:dyDescent="0.2">
      <c r="A29" s="12" t="s">
        <v>12</v>
      </c>
      <c r="B29" s="13" t="s">
        <v>307</v>
      </c>
      <c r="C29" s="105">
        <v>0</v>
      </c>
      <c r="D29" s="105">
        <v>0</v>
      </c>
      <c r="E29" s="218">
        <v>0</v>
      </c>
      <c r="F29" s="14"/>
      <c r="G29" s="136"/>
    </row>
    <row r="30" spans="1:7" ht="13.5" customHeight="1" x14ac:dyDescent="0.2">
      <c r="A30" s="12" t="s">
        <v>68</v>
      </c>
      <c r="B30" s="13" t="s">
        <v>226</v>
      </c>
      <c r="C30" s="105">
        <v>0</v>
      </c>
      <c r="D30" s="105">
        <v>0</v>
      </c>
      <c r="E30" s="218">
        <v>0</v>
      </c>
      <c r="F30" s="14"/>
      <c r="G30" s="136"/>
    </row>
    <row r="31" spans="1:7" s="87" customFormat="1" ht="13.5" customHeight="1" x14ac:dyDescent="0.2">
      <c r="A31" s="12" t="s">
        <v>11</v>
      </c>
      <c r="B31" s="13" t="s">
        <v>203</v>
      </c>
      <c r="C31" s="105">
        <v>3.6793330000000002</v>
      </c>
      <c r="D31" s="105">
        <v>40.258735999999999</v>
      </c>
      <c r="E31" s="218">
        <v>9.9418571246473206</v>
      </c>
      <c r="F31" s="14"/>
      <c r="G31" s="136"/>
    </row>
    <row r="32" spans="1:7" ht="13.5" customHeight="1" x14ac:dyDescent="0.2">
      <c r="A32" s="12" t="s">
        <v>35</v>
      </c>
      <c r="B32" s="13" t="s">
        <v>345</v>
      </c>
      <c r="C32" s="105">
        <v>106449.96668800003</v>
      </c>
      <c r="D32" s="105">
        <v>94450.846338999967</v>
      </c>
      <c r="E32" s="218">
        <v>-0.11272075250308844</v>
      </c>
      <c r="F32" s="14"/>
      <c r="G32" s="136"/>
    </row>
    <row r="33" spans="1:7" ht="13.5" customHeight="1" x14ac:dyDescent="0.2">
      <c r="A33" s="12" t="s">
        <v>91</v>
      </c>
      <c r="B33" s="13" t="s">
        <v>244</v>
      </c>
      <c r="C33" s="105">
        <v>0</v>
      </c>
      <c r="D33" s="105">
        <v>13.938639999999999</v>
      </c>
      <c r="E33" s="218">
        <v>0</v>
      </c>
      <c r="F33" s="14"/>
      <c r="G33" s="136"/>
    </row>
    <row r="34" spans="1:7" s="87" customFormat="1" ht="13.5" customHeight="1" x14ac:dyDescent="0.2">
      <c r="A34" s="12" t="s">
        <v>65</v>
      </c>
      <c r="B34" s="13" t="s">
        <v>208</v>
      </c>
      <c r="C34" s="105">
        <v>92.577999999999989</v>
      </c>
      <c r="D34" s="105">
        <v>60.324672</v>
      </c>
      <c r="E34" s="218">
        <v>-0.34839084879777049</v>
      </c>
      <c r="F34" s="14"/>
      <c r="G34" s="136"/>
    </row>
    <row r="35" spans="1:7" s="87" customFormat="1" ht="13.5" customHeight="1" x14ac:dyDescent="0.2">
      <c r="A35" s="12" t="s">
        <v>102</v>
      </c>
      <c r="B35" s="13" t="s">
        <v>207</v>
      </c>
      <c r="C35" s="105">
        <v>0</v>
      </c>
      <c r="D35" s="105">
        <v>0</v>
      </c>
      <c r="E35" s="218">
        <v>0</v>
      </c>
      <c r="F35" s="14"/>
      <c r="G35" s="136"/>
    </row>
    <row r="36" spans="1:7" s="87" customFormat="1" ht="6" customHeight="1" x14ac:dyDescent="0.2">
      <c r="A36" s="12"/>
      <c r="B36" s="13"/>
      <c r="C36" s="105"/>
      <c r="D36" s="105"/>
      <c r="E36" s="58"/>
      <c r="G36" s="136"/>
    </row>
    <row r="37" spans="1:7" s="87" customFormat="1" ht="15.75" customHeight="1" x14ac:dyDescent="0.2">
      <c r="A37" s="263" t="s">
        <v>3</v>
      </c>
      <c r="B37" s="263"/>
      <c r="C37" s="174">
        <v>3459273.3293839935</v>
      </c>
      <c r="D37" s="174">
        <v>5583099.5449119927</v>
      </c>
      <c r="E37" s="219">
        <v>0.61395154799930118</v>
      </c>
      <c r="G37" s="136"/>
    </row>
    <row r="38" spans="1:7" s="87" customFormat="1" ht="6.6" customHeight="1" x14ac:dyDescent="0.2">
      <c r="A38" s="82"/>
      <c r="B38" s="82"/>
      <c r="C38" s="106"/>
      <c r="D38" s="106"/>
      <c r="E38" s="58"/>
      <c r="G38" s="136"/>
    </row>
    <row r="39" spans="1:7" s="87" customFormat="1" ht="13.5" customHeight="1" x14ac:dyDescent="0.2">
      <c r="A39" s="12" t="s">
        <v>69</v>
      </c>
      <c r="B39" s="13" t="s">
        <v>305</v>
      </c>
      <c r="C39" s="105">
        <v>1441716.3420400007</v>
      </c>
      <c r="D39" s="105">
        <v>2107833.5639199959</v>
      </c>
      <c r="E39" s="218">
        <v>0.4620307077448067</v>
      </c>
      <c r="G39" s="136"/>
    </row>
    <row r="40" spans="1:7" ht="13.5" customHeight="1" x14ac:dyDescent="0.2">
      <c r="A40" s="12" t="s">
        <v>64</v>
      </c>
      <c r="B40" s="13" t="s">
        <v>240</v>
      </c>
      <c r="C40" s="105">
        <v>958077.09882999922</v>
      </c>
      <c r="D40" s="105">
        <v>1241914.0833899996</v>
      </c>
      <c r="E40" s="218">
        <v>0.29625693475673431</v>
      </c>
    </row>
    <row r="41" spans="1:7" ht="13.5" customHeight="1" x14ac:dyDescent="0.2">
      <c r="A41" s="12" t="s">
        <v>10</v>
      </c>
      <c r="B41" s="13" t="s">
        <v>202</v>
      </c>
      <c r="C41" s="105">
        <v>1305912.5707099959</v>
      </c>
      <c r="D41" s="105">
        <v>1113180.6353399968</v>
      </c>
      <c r="E41" s="218">
        <v>-0.14758410301940428</v>
      </c>
    </row>
    <row r="42" spans="1:7" ht="13.5" customHeight="1" x14ac:dyDescent="0.2">
      <c r="A42" s="12" t="s">
        <v>9</v>
      </c>
      <c r="B42" s="13" t="s">
        <v>306</v>
      </c>
      <c r="C42" s="105">
        <v>697671.72992000065</v>
      </c>
      <c r="D42" s="105">
        <v>1023513.3240599979</v>
      </c>
      <c r="E42" s="218">
        <v>0.46704141814282818</v>
      </c>
    </row>
    <row r="43" spans="1:7" ht="13.5" customHeight="1" x14ac:dyDescent="0.2">
      <c r="A43" s="12" t="s">
        <v>70</v>
      </c>
      <c r="B43" s="13" t="s">
        <v>308</v>
      </c>
      <c r="C43" s="105">
        <v>202195.28405699995</v>
      </c>
      <c r="D43" s="105">
        <v>699324.50734000001</v>
      </c>
      <c r="E43" s="218">
        <v>2.4586588436101042</v>
      </c>
    </row>
    <row r="44" spans="1:7" ht="13.5" customHeight="1" x14ac:dyDescent="0.2">
      <c r="A44" s="12" t="s">
        <v>12</v>
      </c>
      <c r="B44" s="13" t="s">
        <v>307</v>
      </c>
      <c r="C44" s="105">
        <v>344068.94260999979</v>
      </c>
      <c r="D44" s="105">
        <v>344706.99906999979</v>
      </c>
      <c r="E44" s="218">
        <v>1.854443633185543E-3</v>
      </c>
    </row>
    <row r="45" spans="1:7" ht="13.5" customHeight="1" x14ac:dyDescent="0.2">
      <c r="A45" s="12" t="s">
        <v>68</v>
      </c>
      <c r="B45" s="13" t="s">
        <v>226</v>
      </c>
      <c r="C45" s="105">
        <v>171193.78592000002</v>
      </c>
      <c r="D45" s="105">
        <v>254629.79437000034</v>
      </c>
      <c r="E45" s="218">
        <v>0.48737755288028106</v>
      </c>
    </row>
    <row r="46" spans="1:7" ht="13.5" customHeight="1" x14ac:dyDescent="0.2">
      <c r="A46" s="12" t="s">
        <v>11</v>
      </c>
      <c r="B46" s="13" t="s">
        <v>203</v>
      </c>
      <c r="C46" s="105">
        <v>223560.26546699973</v>
      </c>
      <c r="D46" s="105">
        <v>245276.20468400014</v>
      </c>
      <c r="E46" s="218">
        <v>9.713684662002664E-2</v>
      </c>
    </row>
    <row r="47" spans="1:7" s="87" customFormat="1" ht="13.5" customHeight="1" x14ac:dyDescent="0.2">
      <c r="A47" s="12" t="s">
        <v>35</v>
      </c>
      <c r="B47" s="13" t="s">
        <v>345</v>
      </c>
      <c r="C47" s="105">
        <v>105682.10770199985</v>
      </c>
      <c r="D47" s="105">
        <v>115691.19478099995</v>
      </c>
      <c r="E47" s="218">
        <v>9.4709381716945984E-2</v>
      </c>
      <c r="G47" s="136"/>
    </row>
    <row r="48" spans="1:7" ht="13.5" customHeight="1" x14ac:dyDescent="0.2">
      <c r="A48" s="12" t="s">
        <v>91</v>
      </c>
      <c r="B48" s="13" t="s">
        <v>244</v>
      </c>
      <c r="C48" s="105">
        <v>128426.34720999998</v>
      </c>
      <c r="D48" s="105">
        <v>123857.12828999995</v>
      </c>
      <c r="E48" s="218">
        <v>-3.557851655259292E-2</v>
      </c>
    </row>
    <row r="49" spans="1:7" ht="13.5" customHeight="1" x14ac:dyDescent="0.2">
      <c r="A49" s="12" t="s">
        <v>65</v>
      </c>
      <c r="B49" s="13" t="s">
        <v>208</v>
      </c>
      <c r="C49" s="105">
        <v>87606.369650000081</v>
      </c>
      <c r="D49" s="105">
        <v>119851.200428</v>
      </c>
      <c r="E49" s="218">
        <v>0.3680649124809372</v>
      </c>
    </row>
    <row r="50" spans="1:7" s="87" customFormat="1" ht="13.5" customHeight="1" x14ac:dyDescent="0.2">
      <c r="A50" s="12" t="s">
        <v>102</v>
      </c>
      <c r="B50" s="13" t="s">
        <v>207</v>
      </c>
      <c r="C50" s="105">
        <v>90956.224980000028</v>
      </c>
      <c r="D50" s="105">
        <v>113907.92566000001</v>
      </c>
      <c r="E50" s="218">
        <v>0.25233787665491536</v>
      </c>
      <c r="G50" s="136"/>
    </row>
    <row r="51" spans="1:7" s="87" customFormat="1" ht="2.1" customHeight="1" x14ac:dyDescent="0.2">
      <c r="A51" s="12"/>
      <c r="B51" s="13"/>
      <c r="C51" s="83"/>
      <c r="D51" s="83"/>
      <c r="E51" s="84"/>
      <c r="G51" s="152"/>
    </row>
    <row r="52" spans="1:7" ht="8.1" customHeight="1" x14ac:dyDescent="0.2">
      <c r="A52" s="88" t="s">
        <v>53</v>
      </c>
      <c r="B52" s="89"/>
      <c r="C52" s="90"/>
      <c r="D52" s="90"/>
      <c r="E52" s="91"/>
      <c r="F52" s="21"/>
      <c r="G52" s="135"/>
    </row>
    <row r="53" spans="1:7" ht="8.1" customHeight="1" x14ac:dyDescent="0.2">
      <c r="A53" s="11" t="s">
        <v>20</v>
      </c>
      <c r="B53" s="21"/>
      <c r="C53" s="19"/>
      <c r="D53" s="19"/>
      <c r="E53" s="92"/>
      <c r="F53" s="21"/>
      <c r="G53" s="135"/>
    </row>
    <row r="54" spans="1:7" ht="9" customHeight="1" x14ac:dyDescent="0.15">
      <c r="A54" s="250" t="s">
        <v>380</v>
      </c>
      <c r="B54" s="11"/>
      <c r="C54" s="11"/>
      <c r="D54" s="11"/>
      <c r="E54" s="11"/>
      <c r="F54" s="11"/>
      <c r="G54" s="11"/>
    </row>
    <row r="55" spans="1:7" ht="9" customHeight="1" x14ac:dyDescent="0.15">
      <c r="A55" s="251" t="s">
        <v>381</v>
      </c>
      <c r="C55" s="22"/>
      <c r="D55" s="22"/>
    </row>
    <row r="56" spans="1:7" x14ac:dyDescent="0.2">
      <c r="C56" s="22"/>
      <c r="D56" s="22"/>
      <c r="E56" s="46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F38"/>
  <sheetViews>
    <sheetView showGridLines="0" topLeftCell="A16" zoomScale="150" zoomScaleNormal="120" zoomScalePageLayoutView="120" workbookViewId="0">
      <selection activeCell="A33" sqref="A33:A35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33"/>
    <col min="6" max="16384" width="11.42578125" style="15"/>
  </cols>
  <sheetData>
    <row r="1" spans="1:6" ht="15" customHeight="1" x14ac:dyDescent="0.25">
      <c r="A1" s="100" t="s">
        <v>322</v>
      </c>
    </row>
    <row r="2" spans="1:6" x14ac:dyDescent="0.2">
      <c r="A2" s="1" t="s">
        <v>358</v>
      </c>
    </row>
    <row r="3" spans="1:6" ht="3" customHeight="1" x14ac:dyDescent="0.2">
      <c r="B3" s="30"/>
      <c r="C3" s="30"/>
      <c r="D3" s="30"/>
    </row>
    <row r="4" spans="1:6" s="16" customFormat="1" ht="14.1" customHeight="1" x14ac:dyDescent="0.2">
      <c r="A4" s="268" t="s">
        <v>24</v>
      </c>
      <c r="B4" s="267" t="s">
        <v>57</v>
      </c>
      <c r="C4" s="267"/>
      <c r="D4" s="269" t="s">
        <v>42</v>
      </c>
      <c r="E4" s="134"/>
    </row>
    <row r="5" spans="1:6" s="16" customFormat="1" ht="14.1" customHeight="1" x14ac:dyDescent="0.2">
      <c r="A5" s="268"/>
      <c r="B5" s="175" t="s">
        <v>25</v>
      </c>
      <c r="C5" s="175" t="s">
        <v>26</v>
      </c>
      <c r="D5" s="269"/>
      <c r="E5" s="133"/>
    </row>
    <row r="6" spans="1:6" ht="15" customHeight="1" x14ac:dyDescent="0.2">
      <c r="A6" s="182" t="s">
        <v>45</v>
      </c>
      <c r="B6" s="183">
        <f>'C.75'!D7</f>
        <v>11348921.758709989</v>
      </c>
      <c r="C6" s="183">
        <f>'C.75'!D22</f>
        <v>5765822.2137979968</v>
      </c>
      <c r="D6" s="183">
        <f>B6-C6</f>
        <v>5583099.5449119927</v>
      </c>
    </row>
    <row r="7" spans="1:6" ht="6" customHeight="1" x14ac:dyDescent="0.2">
      <c r="A7" s="131"/>
      <c r="B7" s="132"/>
      <c r="C7" s="132"/>
      <c r="D7" s="132"/>
    </row>
    <row r="8" spans="1:6" ht="12.95" customHeight="1" x14ac:dyDescent="0.2">
      <c r="A8" s="187" t="s">
        <v>145</v>
      </c>
      <c r="B8" s="188"/>
      <c r="C8" s="187"/>
      <c r="D8" s="188"/>
      <c r="F8" s="16"/>
    </row>
    <row r="9" spans="1:6" ht="12" customHeight="1" x14ac:dyDescent="0.2">
      <c r="A9" s="17" t="s">
        <v>71</v>
      </c>
      <c r="B9" s="97">
        <v>3748178.9628900005</v>
      </c>
      <c r="C9" s="97">
        <v>728871.3986710012</v>
      </c>
      <c r="D9" s="98">
        <v>3019307.5642189994</v>
      </c>
    </row>
    <row r="10" spans="1:6" ht="12" customHeight="1" x14ac:dyDescent="0.2">
      <c r="A10" s="17" t="s">
        <v>232</v>
      </c>
      <c r="B10" s="97">
        <v>1728495.2366299958</v>
      </c>
      <c r="C10" s="97">
        <v>81126.269688999979</v>
      </c>
      <c r="D10" s="98">
        <v>1647368.9669409958</v>
      </c>
    </row>
    <row r="11" spans="1:6" ht="12" customHeight="1" x14ac:dyDescent="0.2">
      <c r="A11" s="17" t="s">
        <v>72</v>
      </c>
      <c r="B11" s="97">
        <v>753659.21671000088</v>
      </c>
      <c r="C11" s="97">
        <v>81354.123223999792</v>
      </c>
      <c r="D11" s="98">
        <v>672305.09348600113</v>
      </c>
    </row>
    <row r="12" spans="1:6" ht="12" customHeight="1" x14ac:dyDescent="0.2">
      <c r="A12" s="17" t="s">
        <v>73</v>
      </c>
      <c r="B12" s="97">
        <v>441059.64896999882</v>
      </c>
      <c r="C12" s="97">
        <v>35113.463343999996</v>
      </c>
      <c r="D12" s="98">
        <v>405946.18562599883</v>
      </c>
    </row>
    <row r="13" spans="1:6" ht="12" customHeight="1" x14ac:dyDescent="0.2">
      <c r="A13" s="17" t="s">
        <v>74</v>
      </c>
      <c r="B13" s="97">
        <v>369446.86084999936</v>
      </c>
      <c r="C13" s="97">
        <v>88954.947740999924</v>
      </c>
      <c r="D13" s="98">
        <v>280491.91310899943</v>
      </c>
    </row>
    <row r="14" spans="1:6" ht="12" customHeight="1" x14ac:dyDescent="0.2">
      <c r="A14" s="17" t="s">
        <v>75</v>
      </c>
      <c r="B14" s="97">
        <v>308707.4372799999</v>
      </c>
      <c r="C14" s="97">
        <v>53924.930746000013</v>
      </c>
      <c r="D14" s="98">
        <v>254782.50653399987</v>
      </c>
    </row>
    <row r="15" spans="1:6" ht="12" customHeight="1" x14ac:dyDescent="0.2">
      <c r="A15" s="17" t="s">
        <v>76</v>
      </c>
      <c r="B15" s="97">
        <v>250385.63409999988</v>
      </c>
      <c r="C15" s="97">
        <v>97.890286999999987</v>
      </c>
      <c r="D15" s="98">
        <v>250287.74381299989</v>
      </c>
    </row>
    <row r="16" spans="1:6" ht="12" customHeight="1" x14ac:dyDescent="0.2">
      <c r="A16" s="17" t="s">
        <v>77</v>
      </c>
      <c r="B16" s="97">
        <v>254377.05856999985</v>
      </c>
      <c r="C16" s="97">
        <v>36737.950211000003</v>
      </c>
      <c r="D16" s="98">
        <v>217639.10835899983</v>
      </c>
    </row>
    <row r="17" spans="1:5" ht="12" customHeight="1" x14ac:dyDescent="0.2">
      <c r="A17" s="17" t="s">
        <v>79</v>
      </c>
      <c r="B17" s="97">
        <v>279466.24739000032</v>
      </c>
      <c r="C17" s="97">
        <v>131291.01816399992</v>
      </c>
      <c r="D17" s="98">
        <v>148175.2292260004</v>
      </c>
    </row>
    <row r="18" spans="1:5" ht="12" customHeight="1" x14ac:dyDescent="0.2">
      <c r="A18" s="17" t="s">
        <v>82</v>
      </c>
      <c r="B18" s="97">
        <v>418812.86545999942</v>
      </c>
      <c r="C18" s="97">
        <v>276851.5883649998</v>
      </c>
      <c r="D18" s="98">
        <v>141961.27709499962</v>
      </c>
    </row>
    <row r="19" spans="1:5" x14ac:dyDescent="0.2">
      <c r="A19" s="47"/>
      <c r="B19" s="99"/>
      <c r="C19" s="99"/>
      <c r="D19" s="99"/>
    </row>
    <row r="20" spans="1:5" ht="12.95" customHeight="1" x14ac:dyDescent="0.2">
      <c r="A20" s="187" t="s">
        <v>146</v>
      </c>
      <c r="B20" s="188"/>
      <c r="C20" s="187"/>
      <c r="D20" s="188"/>
    </row>
    <row r="21" spans="1:5" ht="12" customHeight="1" x14ac:dyDescent="0.2">
      <c r="A21" s="17" t="s">
        <v>88</v>
      </c>
      <c r="B21" s="97">
        <v>35897.219300000026</v>
      </c>
      <c r="C21" s="97">
        <v>1451713.5511919998</v>
      </c>
      <c r="D21" s="98">
        <v>-1415816.3318919998</v>
      </c>
    </row>
    <row r="22" spans="1:5" ht="12" customHeight="1" x14ac:dyDescent="0.2">
      <c r="A22" s="17" t="s">
        <v>87</v>
      </c>
      <c r="B22" s="97">
        <v>57918.801469999991</v>
      </c>
      <c r="C22" s="97">
        <v>554177.61104000045</v>
      </c>
      <c r="D22" s="98">
        <v>-496258.80957000045</v>
      </c>
    </row>
    <row r="23" spans="1:5" ht="12" customHeight="1" x14ac:dyDescent="0.2">
      <c r="A23" s="17" t="s">
        <v>85</v>
      </c>
      <c r="B23" s="97">
        <v>111658.79176999989</v>
      </c>
      <c r="C23" s="97">
        <v>392829.91359699954</v>
      </c>
      <c r="D23" s="98">
        <v>-281171.12182699965</v>
      </c>
    </row>
    <row r="24" spans="1:5" ht="12" customHeight="1" x14ac:dyDescent="0.2">
      <c r="A24" s="17" t="s">
        <v>86</v>
      </c>
      <c r="B24" s="97">
        <v>265943.10976999998</v>
      </c>
      <c r="C24" s="97">
        <v>508648.95034300041</v>
      </c>
      <c r="D24" s="98">
        <v>-242705.84057300043</v>
      </c>
    </row>
    <row r="25" spans="1:5" ht="12" customHeight="1" x14ac:dyDescent="0.2">
      <c r="A25" s="17" t="s">
        <v>140</v>
      </c>
      <c r="B25" s="97">
        <v>25912.133179999986</v>
      </c>
      <c r="C25" s="97">
        <v>44201.891133999976</v>
      </c>
      <c r="D25" s="98">
        <v>-18289.75795399999</v>
      </c>
    </row>
    <row r="26" spans="1:5" ht="12" customHeight="1" x14ac:dyDescent="0.2">
      <c r="A26" s="17" t="s">
        <v>80</v>
      </c>
      <c r="B26" s="97">
        <v>50758.868399999992</v>
      </c>
      <c r="C26" s="97">
        <v>63632.331855999997</v>
      </c>
      <c r="D26" s="98">
        <v>-12873.463456000005</v>
      </c>
    </row>
    <row r="27" spans="1:5" ht="12" customHeight="1" x14ac:dyDescent="0.2">
      <c r="A27" s="17" t="s">
        <v>321</v>
      </c>
      <c r="B27" s="97">
        <v>299.95702</v>
      </c>
      <c r="C27" s="97">
        <v>8053.2933890000004</v>
      </c>
      <c r="D27" s="98">
        <v>-7753.3363690000006</v>
      </c>
    </row>
    <row r="28" spans="1:5" ht="12" customHeight="1" x14ac:dyDescent="0.2">
      <c r="A28" s="17" t="s">
        <v>124</v>
      </c>
      <c r="B28" s="97">
        <v>33473.022240000028</v>
      </c>
      <c r="C28" s="97">
        <v>38169.646621000007</v>
      </c>
      <c r="D28" s="98">
        <v>-4696.6243809999796</v>
      </c>
    </row>
    <row r="29" spans="1:5" ht="12" customHeight="1" x14ac:dyDescent="0.2">
      <c r="A29" s="17" t="s">
        <v>351</v>
      </c>
      <c r="B29" s="97">
        <v>49.338290000000001</v>
      </c>
      <c r="C29" s="97">
        <v>3031.4533350000002</v>
      </c>
      <c r="D29" s="98">
        <v>-2982.115045</v>
      </c>
    </row>
    <row r="30" spans="1:5" ht="12" customHeight="1" x14ac:dyDescent="0.2">
      <c r="A30" s="17" t="s">
        <v>334</v>
      </c>
      <c r="B30" s="97">
        <v>12.626199999999999</v>
      </c>
      <c r="C30" s="97">
        <v>1291.0230900000001</v>
      </c>
      <c r="D30" s="98">
        <v>-1278.3968900000002</v>
      </c>
    </row>
    <row r="31" spans="1:5" ht="3" customHeight="1" x14ac:dyDescent="0.2">
      <c r="A31" s="18"/>
      <c r="B31" s="53"/>
      <c r="C31" s="53"/>
      <c r="D31" s="78"/>
    </row>
    <row r="32" spans="1:5" ht="8.1" customHeight="1" x14ac:dyDescent="0.2">
      <c r="A32" s="8" t="s">
        <v>44</v>
      </c>
      <c r="B32" s="19"/>
      <c r="C32" s="19"/>
      <c r="D32" s="20"/>
      <c r="E32" s="135"/>
    </row>
    <row r="33" spans="1:3" ht="9" customHeight="1" x14ac:dyDescent="0.2">
      <c r="A33" s="11" t="s">
        <v>20</v>
      </c>
      <c r="B33" s="22"/>
      <c r="C33" s="22"/>
    </row>
    <row r="34" spans="1:3" ht="9" customHeight="1" x14ac:dyDescent="0.15">
      <c r="A34" s="250" t="s">
        <v>380</v>
      </c>
      <c r="B34" s="22"/>
      <c r="C34" s="22"/>
    </row>
    <row r="35" spans="1:3" ht="9" customHeight="1" x14ac:dyDescent="0.15">
      <c r="A35" s="251" t="s">
        <v>381</v>
      </c>
      <c r="B35" s="22"/>
      <c r="C35" s="22"/>
    </row>
    <row r="36" spans="1:3" x14ac:dyDescent="0.2">
      <c r="B36" s="22"/>
      <c r="C36" s="22"/>
    </row>
    <row r="37" spans="1:3" x14ac:dyDescent="0.2">
      <c r="B37" s="22"/>
      <c r="C37" s="22"/>
    </row>
    <row r="38" spans="1:3" x14ac:dyDescent="0.2">
      <c r="B38" s="22"/>
      <c r="C38" s="22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0"/>
  <sheetViews>
    <sheetView showGridLines="0" topLeftCell="A40" zoomScale="150" zoomScaleNormal="150" zoomScalePageLayoutView="150" workbookViewId="0">
      <selection activeCell="A58" sqref="A58:A60"/>
    </sheetView>
  </sheetViews>
  <sheetFormatPr baseColWidth="10" defaultColWidth="11.42578125" defaultRowHeight="13.5" x14ac:dyDescent="0.2"/>
  <cols>
    <col min="1" max="1" width="7.85546875" style="15" customWidth="1"/>
    <col min="2" max="2" width="43.85546875" style="15" customWidth="1"/>
    <col min="3" max="6" width="8.140625" style="15" customWidth="1"/>
    <col min="7" max="7" width="8.42578125" style="15" customWidth="1"/>
    <col min="8" max="8" width="6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38" t="s">
        <v>323</v>
      </c>
      <c r="B1" s="138"/>
      <c r="C1" s="138"/>
      <c r="D1" s="138"/>
      <c r="E1" s="138"/>
      <c r="F1" s="138"/>
      <c r="G1" s="138"/>
      <c r="H1" s="138"/>
    </row>
    <row r="2" spans="1:8" x14ac:dyDescent="0.2">
      <c r="A2" s="274" t="s">
        <v>357</v>
      </c>
      <c r="B2" s="274"/>
      <c r="C2" s="274"/>
      <c r="D2" s="274"/>
      <c r="E2" s="274"/>
      <c r="F2" s="274"/>
      <c r="G2" s="274"/>
      <c r="H2" s="274"/>
    </row>
    <row r="3" spans="1:8" ht="3" customHeight="1" x14ac:dyDescent="0.2">
      <c r="A3" s="139"/>
      <c r="B3" s="50"/>
      <c r="C3" s="50"/>
      <c r="D3" s="50"/>
      <c r="E3" s="50"/>
      <c r="F3" s="50"/>
      <c r="G3" s="50"/>
      <c r="H3" s="50"/>
    </row>
    <row r="4" spans="1:8" ht="14.1" customHeight="1" x14ac:dyDescent="0.2">
      <c r="A4" s="268" t="s">
        <v>17</v>
      </c>
      <c r="B4" s="268" t="s">
        <v>4</v>
      </c>
      <c r="C4" s="271" t="s">
        <v>14</v>
      </c>
      <c r="D4" s="272"/>
      <c r="E4" s="273"/>
      <c r="F4" s="271" t="s">
        <v>57</v>
      </c>
      <c r="G4" s="272"/>
      <c r="H4" s="273"/>
    </row>
    <row r="5" spans="1:8" ht="21.75" customHeight="1" x14ac:dyDescent="0.2">
      <c r="A5" s="268"/>
      <c r="B5" s="268"/>
      <c r="C5" s="172">
        <v>2023</v>
      </c>
      <c r="D5" s="173" t="s">
        <v>318</v>
      </c>
      <c r="E5" s="176" t="s">
        <v>324</v>
      </c>
      <c r="F5" s="172">
        <v>2023</v>
      </c>
      <c r="G5" s="173" t="s">
        <v>318</v>
      </c>
      <c r="H5" s="176" t="s">
        <v>324</v>
      </c>
    </row>
    <row r="6" spans="1:8" ht="17.100000000000001" customHeight="1" x14ac:dyDescent="0.2">
      <c r="A6" s="270" t="s">
        <v>6</v>
      </c>
      <c r="B6" s="270"/>
      <c r="C6" s="180"/>
      <c r="D6" s="180"/>
      <c r="E6" s="180"/>
      <c r="F6" s="180">
        <f>F8+F15</f>
        <v>9246168.9494000003</v>
      </c>
      <c r="G6" s="180">
        <f>G8+G15</f>
        <v>11348921.758709991</v>
      </c>
      <c r="H6" s="231">
        <f>(G6/F6-1)</f>
        <v>0.22741881754674642</v>
      </c>
    </row>
    <row r="7" spans="1:8" ht="3" customHeight="1" x14ac:dyDescent="0.2">
      <c r="A7" s="43"/>
      <c r="B7" s="43"/>
      <c r="C7" s="54"/>
      <c r="D7" s="54"/>
      <c r="E7" s="54"/>
      <c r="F7" s="54"/>
      <c r="G7" s="54"/>
      <c r="H7" s="55"/>
    </row>
    <row r="8" spans="1:8" ht="14.1" customHeight="1" x14ac:dyDescent="0.2">
      <c r="A8" s="192" t="s">
        <v>7</v>
      </c>
      <c r="B8" s="193"/>
      <c r="C8" s="194"/>
      <c r="D8" s="194"/>
      <c r="E8" s="194"/>
      <c r="F8" s="194">
        <f>SUM(F9:F14)</f>
        <v>801734.85705000069</v>
      </c>
      <c r="G8" s="194">
        <f>SUM(G9:G14)</f>
        <v>1145239.6349299978</v>
      </c>
      <c r="H8" s="220">
        <f>(G8/F8-1)</f>
        <v>0.42845184397236991</v>
      </c>
    </row>
    <row r="9" spans="1:8" ht="11.1" customHeight="1" x14ac:dyDescent="0.2">
      <c r="A9" s="29" t="s">
        <v>9</v>
      </c>
      <c r="B9" s="13" t="s">
        <v>292</v>
      </c>
      <c r="C9" s="142">
        <v>172320.14381700312</v>
      </c>
      <c r="D9" s="142">
        <v>229892.49097600335</v>
      </c>
      <c r="E9" s="209">
        <f>IFERROR(((D9/C9-1)),"")</f>
        <v>0.33410108582627274</v>
      </c>
      <c r="F9" s="142">
        <v>697671.72992000065</v>
      </c>
      <c r="G9" s="142">
        <v>1023513.3240599979</v>
      </c>
      <c r="H9" s="209">
        <f>IFERROR(((G9/F9-1)),"")</f>
        <v>0.46704141814282818</v>
      </c>
    </row>
    <row r="10" spans="1:8" ht="11.1" customHeight="1" x14ac:dyDescent="0.2">
      <c r="A10" s="29" t="s">
        <v>66</v>
      </c>
      <c r="B10" s="13" t="s">
        <v>274</v>
      </c>
      <c r="C10" s="142">
        <v>10378.867664999994</v>
      </c>
      <c r="D10" s="142">
        <v>69857.653606999957</v>
      </c>
      <c r="E10" s="209">
        <f>IFERROR(((D10/C10-1)),"")</f>
        <v>5.7307586782878586</v>
      </c>
      <c r="F10" s="142">
        <v>8214.0878699999994</v>
      </c>
      <c r="G10" s="142">
        <v>51667.664259999983</v>
      </c>
      <c r="H10" s="209">
        <f t="shared" ref="H10:H14" si="0">IFERROR(((G10/F10-1)),"")</f>
        <v>5.2901280188033812</v>
      </c>
    </row>
    <row r="11" spans="1:8" ht="11.1" customHeight="1" x14ac:dyDescent="0.2">
      <c r="A11" s="29" t="s">
        <v>67</v>
      </c>
      <c r="B11" s="13" t="s">
        <v>252</v>
      </c>
      <c r="C11" s="142">
        <v>73510.236869000029</v>
      </c>
      <c r="D11" s="142">
        <v>41984.923671999997</v>
      </c>
      <c r="E11" s="209">
        <f t="shared" ref="E11:E13" si="1">IFERROR(((D11/C11-1)),"")</f>
        <v>-0.42885609596361618</v>
      </c>
      <c r="F11" s="142">
        <v>54924.436899999986</v>
      </c>
      <c r="G11" s="142">
        <v>31878.979559999996</v>
      </c>
      <c r="H11" s="209">
        <f t="shared" si="0"/>
        <v>-0.41958477211079059</v>
      </c>
    </row>
    <row r="12" spans="1:8" ht="11.1" customHeight="1" x14ac:dyDescent="0.2">
      <c r="A12" s="29" t="s">
        <v>200</v>
      </c>
      <c r="B12" s="13" t="s">
        <v>298</v>
      </c>
      <c r="C12" s="142">
        <v>476.42248499999988</v>
      </c>
      <c r="D12" s="142">
        <v>677.92972500000019</v>
      </c>
      <c r="E12" s="209">
        <f t="shared" si="1"/>
        <v>0.42295913048688361</v>
      </c>
      <c r="F12" s="142">
        <v>5473.8591300000007</v>
      </c>
      <c r="G12" s="142">
        <v>8454.8383399999984</v>
      </c>
      <c r="H12" s="209">
        <v>0</v>
      </c>
    </row>
    <row r="13" spans="1:8" ht="11.1" customHeight="1" x14ac:dyDescent="0.2">
      <c r="A13" s="29" t="s">
        <v>198</v>
      </c>
      <c r="B13" s="40" t="s">
        <v>299</v>
      </c>
      <c r="C13" s="142">
        <v>853.24549999999999</v>
      </c>
      <c r="D13" s="142">
        <v>1175.5934999999997</v>
      </c>
      <c r="E13" s="209">
        <f t="shared" si="1"/>
        <v>0.37779044835278919</v>
      </c>
      <c r="F13" s="142">
        <v>5024.1390000000001</v>
      </c>
      <c r="G13" s="142">
        <v>7213.1637600000004</v>
      </c>
      <c r="H13" s="209">
        <f t="shared" si="0"/>
        <v>0.43570147243139568</v>
      </c>
    </row>
    <row r="14" spans="1:8" ht="10.5" customHeight="1" x14ac:dyDescent="0.2">
      <c r="A14" s="29"/>
      <c r="B14" s="16" t="s">
        <v>352</v>
      </c>
      <c r="C14" s="142"/>
      <c r="D14" s="142"/>
      <c r="E14" s="140"/>
      <c r="F14" s="142">
        <v>30426.604230000004</v>
      </c>
      <c r="G14" s="142">
        <v>22511.664950000006</v>
      </c>
      <c r="H14" s="209">
        <f t="shared" si="0"/>
        <v>-0.26013219287205347</v>
      </c>
    </row>
    <row r="15" spans="1:8" ht="15" customHeight="1" x14ac:dyDescent="0.2">
      <c r="A15" s="192" t="s">
        <v>54</v>
      </c>
      <c r="B15" s="193"/>
      <c r="C15" s="194"/>
      <c r="D15" s="194"/>
      <c r="E15" s="194"/>
      <c r="F15" s="194">
        <f>SUM(F16:F56)</f>
        <v>8444434.0923499987</v>
      </c>
      <c r="G15" s="194">
        <f>SUM(G16:G56)</f>
        <v>10203682.123779994</v>
      </c>
      <c r="H15" s="220">
        <f>(G15/F15-1)</f>
        <v>0.20833225911772302</v>
      </c>
    </row>
    <row r="16" spans="1:8" ht="10.5" customHeight="1" x14ac:dyDescent="0.2">
      <c r="A16" s="29" t="s">
        <v>69</v>
      </c>
      <c r="B16" s="13" t="s">
        <v>241</v>
      </c>
      <c r="C16" s="143">
        <v>175801.2832910002</v>
      </c>
      <c r="D16" s="143">
        <v>288619.00868599967</v>
      </c>
      <c r="E16" s="209">
        <f>IFERROR(((D16/C16-1)),"")</f>
        <v>0.64173436782173332</v>
      </c>
      <c r="F16" s="143">
        <v>1441716.3420400007</v>
      </c>
      <c r="G16" s="143">
        <v>2107833.5639199959</v>
      </c>
      <c r="H16" s="209">
        <f>IFERROR(((G16/F16-1)),"")</f>
        <v>0.4620307077448067</v>
      </c>
    </row>
    <row r="17" spans="1:8" ht="10.5" customHeight="1" x14ac:dyDescent="0.2">
      <c r="A17" s="16" t="s">
        <v>64</v>
      </c>
      <c r="B17" s="13" t="s">
        <v>240</v>
      </c>
      <c r="C17" s="143">
        <v>596779.09363300004</v>
      </c>
      <c r="D17" s="143">
        <v>567792.07319700252</v>
      </c>
      <c r="E17" s="209">
        <f>IFERROR(((D17/C17-1)),"")</f>
        <v>-4.8572446228861366E-2</v>
      </c>
      <c r="F17" s="143">
        <v>958077.09882999922</v>
      </c>
      <c r="G17" s="143">
        <v>1242162.4833899995</v>
      </c>
      <c r="H17" s="209">
        <f t="shared" ref="H17:H56" si="2">IFERROR(((G17/F17-1)),"")</f>
        <v>0.296516204078904</v>
      </c>
    </row>
    <row r="18" spans="1:8" ht="10.5" customHeight="1" x14ac:dyDescent="0.2">
      <c r="A18" s="16" t="s">
        <v>10</v>
      </c>
      <c r="B18" s="13" t="s">
        <v>202</v>
      </c>
      <c r="C18" s="143">
        <v>501403.56767999637</v>
      </c>
      <c r="D18" s="143">
        <v>367834.44671799766</v>
      </c>
      <c r="E18" s="209">
        <f t="shared" ref="E18:E57" si="3">IFERROR(((D18/C18-1)),"")</f>
        <v>-0.26639044787819421</v>
      </c>
      <c r="F18" s="143">
        <v>1305929.850709996</v>
      </c>
      <c r="G18" s="143">
        <v>1113327.0843399968</v>
      </c>
      <c r="H18" s="209">
        <f t="shared" si="2"/>
        <v>-0.14748324059311968</v>
      </c>
    </row>
    <row r="19" spans="1:8" ht="10.5" customHeight="1" x14ac:dyDescent="0.2">
      <c r="A19" s="16" t="s">
        <v>70</v>
      </c>
      <c r="B19" s="13" t="s">
        <v>294</v>
      </c>
      <c r="C19" s="143">
        <v>65901.237569999998</v>
      </c>
      <c r="D19" s="143">
        <v>91755.844603000121</v>
      </c>
      <c r="E19" s="209">
        <f t="shared" si="3"/>
        <v>0.39232354332553276</v>
      </c>
      <c r="F19" s="143">
        <v>202480.01558999997</v>
      </c>
      <c r="G19" s="143">
        <v>699886.19694000005</v>
      </c>
      <c r="H19" s="209">
        <f t="shared" si="2"/>
        <v>2.4565692564800745</v>
      </c>
    </row>
    <row r="20" spans="1:8" ht="10.5" customHeight="1" x14ac:dyDescent="0.2">
      <c r="A20" s="16" t="s">
        <v>12</v>
      </c>
      <c r="B20" s="13" t="s">
        <v>204</v>
      </c>
      <c r="C20" s="143">
        <v>87878.955312000209</v>
      </c>
      <c r="D20" s="143">
        <v>83039.734389999954</v>
      </c>
      <c r="E20" s="209">
        <f t="shared" si="3"/>
        <v>-5.5066891781079708E-2</v>
      </c>
      <c r="F20" s="143">
        <v>344068.94260999979</v>
      </c>
      <c r="G20" s="143">
        <v>344706.99906999979</v>
      </c>
      <c r="H20" s="209">
        <f t="shared" si="2"/>
        <v>1.854443633185543E-3</v>
      </c>
    </row>
    <row r="21" spans="1:8" ht="10.5" customHeight="1" x14ac:dyDescent="0.2">
      <c r="A21" s="16" t="s">
        <v>68</v>
      </c>
      <c r="B21" s="13" t="s">
        <v>226</v>
      </c>
      <c r="C21" s="143">
        <v>143943.5933630002</v>
      </c>
      <c r="D21" s="143">
        <v>194873.01869000008</v>
      </c>
      <c r="E21" s="209">
        <f t="shared" si="3"/>
        <v>0.35381515868208813</v>
      </c>
      <c r="F21" s="143">
        <v>171193.78592000002</v>
      </c>
      <c r="G21" s="143">
        <v>254629.79437000034</v>
      </c>
      <c r="H21" s="209">
        <f t="shared" si="2"/>
        <v>0.48737755288028106</v>
      </c>
    </row>
    <row r="22" spans="1:8" ht="10.5" customHeight="1" x14ac:dyDescent="0.2">
      <c r="A22" s="16" t="s">
        <v>11</v>
      </c>
      <c r="B22" s="13" t="s">
        <v>203</v>
      </c>
      <c r="C22" s="143">
        <v>185639.95971600042</v>
      </c>
      <c r="D22" s="143">
        <v>111950.61309299992</v>
      </c>
      <c r="E22" s="209">
        <f t="shared" si="3"/>
        <v>-0.39694765467377535</v>
      </c>
      <c r="F22" s="143">
        <v>223563.94479999974</v>
      </c>
      <c r="G22" s="143">
        <v>245316.46342000013</v>
      </c>
      <c r="H22" s="209">
        <f t="shared" si="2"/>
        <v>9.7298867397693334E-2</v>
      </c>
    </row>
    <row r="23" spans="1:8" ht="10.5" customHeight="1" x14ac:dyDescent="0.2">
      <c r="A23" s="16" t="s">
        <v>35</v>
      </c>
      <c r="B23" s="13" t="s">
        <v>293</v>
      </c>
      <c r="C23" s="143">
        <v>183116.29320900002</v>
      </c>
      <c r="D23" s="143">
        <v>194552.93348899999</v>
      </c>
      <c r="E23" s="209">
        <f t="shared" si="3"/>
        <v>6.2455612657835724E-2</v>
      </c>
      <c r="F23" s="143">
        <v>212132.07438999988</v>
      </c>
      <c r="G23" s="143">
        <v>210142.04111999992</v>
      </c>
      <c r="H23" s="209">
        <f t="shared" si="2"/>
        <v>-9.3811050296020992E-3</v>
      </c>
    </row>
    <row r="24" spans="1:8" ht="10.5" customHeight="1" x14ac:dyDescent="0.2">
      <c r="A24" s="16" t="s">
        <v>91</v>
      </c>
      <c r="B24" s="13" t="s">
        <v>244</v>
      </c>
      <c r="C24" s="143">
        <v>30345.674113999987</v>
      </c>
      <c r="D24" s="143">
        <v>32469.235600000022</v>
      </c>
      <c r="E24" s="209">
        <f t="shared" si="3"/>
        <v>6.9979051314609908E-2</v>
      </c>
      <c r="F24" s="143">
        <v>128426.34720999998</v>
      </c>
      <c r="G24" s="143">
        <v>123871.06692999994</v>
      </c>
      <c r="H24" s="209">
        <f t="shared" si="2"/>
        <v>-3.5469982437103309E-2</v>
      </c>
    </row>
    <row r="25" spans="1:8" ht="10.5" customHeight="1" x14ac:dyDescent="0.2">
      <c r="A25" s="16" t="s">
        <v>65</v>
      </c>
      <c r="B25" s="13" t="s">
        <v>208</v>
      </c>
      <c r="C25" s="143">
        <v>40368.965969000019</v>
      </c>
      <c r="D25" s="143">
        <v>48523.434823999931</v>
      </c>
      <c r="E25" s="209">
        <f t="shared" si="3"/>
        <v>0.20199845746016543</v>
      </c>
      <c r="F25" s="143">
        <v>87698.947650000075</v>
      </c>
      <c r="G25" s="143">
        <v>119911.5251</v>
      </c>
      <c r="H25" s="209">
        <f t="shared" si="2"/>
        <v>0.36730859734552235</v>
      </c>
    </row>
    <row r="26" spans="1:8" ht="10.5" customHeight="1" x14ac:dyDescent="0.2">
      <c r="A26" s="16" t="s">
        <v>102</v>
      </c>
      <c r="B26" s="13" t="s">
        <v>207</v>
      </c>
      <c r="C26" s="143">
        <v>227862.50998700038</v>
      </c>
      <c r="D26" s="143">
        <v>275041.334928</v>
      </c>
      <c r="E26" s="209">
        <f t="shared" si="3"/>
        <v>0.20704952711918767</v>
      </c>
      <c r="F26" s="143">
        <v>90956.224980000028</v>
      </c>
      <c r="G26" s="143">
        <v>113907.92566000001</v>
      </c>
      <c r="H26" s="209">
        <f t="shared" si="2"/>
        <v>0.25233787665491536</v>
      </c>
    </row>
    <row r="27" spans="1:8" ht="10.5" customHeight="1" x14ac:dyDescent="0.2">
      <c r="A27" s="16" t="s">
        <v>13</v>
      </c>
      <c r="B27" s="13" t="s">
        <v>205</v>
      </c>
      <c r="C27" s="143">
        <v>129630.23943999995</v>
      </c>
      <c r="D27" s="143">
        <v>139390.64307999975</v>
      </c>
      <c r="E27" s="209">
        <f t="shared" si="3"/>
        <v>7.529418816292055E-2</v>
      </c>
      <c r="F27" s="143">
        <v>98711.436380000116</v>
      </c>
      <c r="G27" s="143">
        <v>106414.18422999988</v>
      </c>
      <c r="H27" s="209">
        <f t="shared" si="2"/>
        <v>7.8032983132240386E-2</v>
      </c>
    </row>
    <row r="28" spans="1:8" ht="10.5" customHeight="1" x14ac:dyDescent="0.2">
      <c r="A28" s="16" t="s">
        <v>92</v>
      </c>
      <c r="B28" s="13" t="s">
        <v>250</v>
      </c>
      <c r="C28" s="143">
        <v>32455.233843000024</v>
      </c>
      <c r="D28" s="143">
        <v>38051.55757099999</v>
      </c>
      <c r="E28" s="209">
        <f t="shared" si="3"/>
        <v>0.17243208768951712</v>
      </c>
      <c r="F28" s="143">
        <v>82676.818369999819</v>
      </c>
      <c r="G28" s="143">
        <v>104281.79585999993</v>
      </c>
      <c r="H28" s="209">
        <f t="shared" si="2"/>
        <v>0.26131844350023647</v>
      </c>
    </row>
    <row r="29" spans="1:8" ht="10.5" customHeight="1" x14ac:dyDescent="0.2">
      <c r="A29" s="16" t="s">
        <v>197</v>
      </c>
      <c r="B29" s="13" t="s">
        <v>295</v>
      </c>
      <c r="C29" s="143">
        <v>759.81855899999982</v>
      </c>
      <c r="D29" s="143">
        <v>1002.8628859999997</v>
      </c>
      <c r="E29" s="209">
        <f t="shared" si="3"/>
        <v>0.31987153264572976</v>
      </c>
      <c r="F29" s="143">
        <v>69766.121480000031</v>
      </c>
      <c r="G29" s="143">
        <v>103899.28735000001</v>
      </c>
      <c r="H29" s="209">
        <f t="shared" si="2"/>
        <v>0.48925130343937773</v>
      </c>
    </row>
    <row r="30" spans="1:8" ht="10.5" customHeight="1" x14ac:dyDescent="0.2">
      <c r="A30" s="16" t="s">
        <v>99</v>
      </c>
      <c r="B30" s="13" t="s">
        <v>245</v>
      </c>
      <c r="C30" s="143">
        <v>47192.414106000033</v>
      </c>
      <c r="D30" s="143">
        <v>47166.88483599991</v>
      </c>
      <c r="E30" s="209">
        <f t="shared" si="3"/>
        <v>-5.40961306679133E-4</v>
      </c>
      <c r="F30" s="143">
        <v>96828.512469999958</v>
      </c>
      <c r="G30" s="143">
        <v>101408.31651999992</v>
      </c>
      <c r="H30" s="209">
        <f t="shared" si="2"/>
        <v>4.7298093641776395E-2</v>
      </c>
    </row>
    <row r="31" spans="1:8" ht="10.5" customHeight="1" x14ac:dyDescent="0.2">
      <c r="A31" s="16" t="s">
        <v>93</v>
      </c>
      <c r="B31" s="13" t="s">
        <v>246</v>
      </c>
      <c r="C31" s="143">
        <v>36277.226321000002</v>
      </c>
      <c r="D31" s="143">
        <v>36384.512338000008</v>
      </c>
      <c r="E31" s="209">
        <f t="shared" si="3"/>
        <v>2.9573930501378687E-3</v>
      </c>
      <c r="F31" s="143">
        <v>101514.74944</v>
      </c>
      <c r="G31" s="143">
        <v>100489.16203999998</v>
      </c>
      <c r="H31" s="209">
        <f t="shared" si="2"/>
        <v>-1.0102841268462059E-2</v>
      </c>
    </row>
    <row r="32" spans="1:8" ht="10.5" customHeight="1" x14ac:dyDescent="0.2">
      <c r="A32" s="16" t="s">
        <v>177</v>
      </c>
      <c r="B32" s="13" t="s">
        <v>266</v>
      </c>
      <c r="C32" s="143">
        <v>2363.2253509999996</v>
      </c>
      <c r="D32" s="143">
        <v>7729.5396070000024</v>
      </c>
      <c r="E32" s="209">
        <f t="shared" si="3"/>
        <v>2.27075858581546</v>
      </c>
      <c r="F32" s="143">
        <v>12293.506590000005</v>
      </c>
      <c r="G32" s="143">
        <v>99834.690129999988</v>
      </c>
      <c r="H32" s="209">
        <f t="shared" si="2"/>
        <v>7.1209286706861352</v>
      </c>
    </row>
    <row r="33" spans="1:8" ht="10.5" customHeight="1" x14ac:dyDescent="0.2">
      <c r="A33" s="16" t="s">
        <v>96</v>
      </c>
      <c r="B33" s="13" t="s">
        <v>206</v>
      </c>
      <c r="C33" s="143">
        <v>68833.986891000211</v>
      </c>
      <c r="D33" s="143">
        <v>43420.433685999982</v>
      </c>
      <c r="E33" s="209">
        <f t="shared" si="3"/>
        <v>-0.36920065730382612</v>
      </c>
      <c r="F33" s="143">
        <v>109058.4010000001</v>
      </c>
      <c r="G33" s="143">
        <v>94071.783009999926</v>
      </c>
      <c r="H33" s="209">
        <f t="shared" si="2"/>
        <v>-0.13741828096306086</v>
      </c>
    </row>
    <row r="34" spans="1:8" ht="10.5" customHeight="1" x14ac:dyDescent="0.2">
      <c r="A34" s="16" t="s">
        <v>89</v>
      </c>
      <c r="B34" s="13" t="s">
        <v>242</v>
      </c>
      <c r="C34" s="143">
        <v>44212.475288000074</v>
      </c>
      <c r="D34" s="143">
        <v>29775.775365000016</v>
      </c>
      <c r="E34" s="209">
        <f t="shared" si="3"/>
        <v>-0.32653000830556067</v>
      </c>
      <c r="F34" s="143">
        <v>86436.890709999891</v>
      </c>
      <c r="G34" s="143">
        <v>83993.199660000042</v>
      </c>
      <c r="H34" s="209">
        <f t="shared" si="2"/>
        <v>-2.8271390027188259E-2</v>
      </c>
    </row>
    <row r="35" spans="1:8" ht="10.5" customHeight="1" x14ac:dyDescent="0.2">
      <c r="A35" s="16" t="s">
        <v>94</v>
      </c>
      <c r="B35" s="13" t="s">
        <v>248</v>
      </c>
      <c r="C35" s="143">
        <v>107999.76000000002</v>
      </c>
      <c r="D35" s="143">
        <v>100641.535</v>
      </c>
      <c r="E35" s="209">
        <f t="shared" si="3"/>
        <v>-6.8131864367106165E-2</v>
      </c>
      <c r="F35" s="143">
        <v>106157.44103000002</v>
      </c>
      <c r="G35" s="143">
        <v>81226.89086</v>
      </c>
      <c r="H35" s="209">
        <f t="shared" si="2"/>
        <v>-0.23484505587276416</v>
      </c>
    </row>
    <row r="36" spans="1:8" ht="10.5" customHeight="1" x14ac:dyDescent="0.2">
      <c r="A36" s="16" t="s">
        <v>101</v>
      </c>
      <c r="B36" s="13" t="s">
        <v>257</v>
      </c>
      <c r="C36" s="143">
        <v>7272.543303999998</v>
      </c>
      <c r="D36" s="143">
        <v>6199.2266129999998</v>
      </c>
      <c r="E36" s="209">
        <f t="shared" si="3"/>
        <v>-0.1475847782727755</v>
      </c>
      <c r="F36" s="143">
        <v>38715.865039999975</v>
      </c>
      <c r="G36" s="143">
        <v>81034.006670000032</v>
      </c>
      <c r="H36" s="209">
        <f t="shared" si="2"/>
        <v>1.0930439391262037</v>
      </c>
    </row>
    <row r="37" spans="1:8" ht="10.5" customHeight="1" x14ac:dyDescent="0.2">
      <c r="A37" s="16" t="s">
        <v>97</v>
      </c>
      <c r="B37" s="13" t="s">
        <v>247</v>
      </c>
      <c r="C37" s="143">
        <v>31093.379122000006</v>
      </c>
      <c r="D37" s="143">
        <v>27343.456933999998</v>
      </c>
      <c r="E37" s="209">
        <f t="shared" si="3"/>
        <v>-0.12060195108696836</v>
      </c>
      <c r="F37" s="143">
        <v>79123.032860000021</v>
      </c>
      <c r="G37" s="143">
        <v>71555.590739999912</v>
      </c>
      <c r="H37" s="209">
        <f t="shared" si="2"/>
        <v>-9.5641456684173232E-2</v>
      </c>
    </row>
    <row r="38" spans="1:8" ht="10.5" customHeight="1" x14ac:dyDescent="0.2">
      <c r="A38" s="16" t="s">
        <v>107</v>
      </c>
      <c r="B38" s="13" t="s">
        <v>213</v>
      </c>
      <c r="C38" s="143">
        <v>709.7864950000004</v>
      </c>
      <c r="D38" s="143">
        <v>611.5983090000002</v>
      </c>
      <c r="E38" s="209">
        <f t="shared" si="3"/>
        <v>-0.13833481855695229</v>
      </c>
      <c r="F38" s="143">
        <v>60519.15041000006</v>
      </c>
      <c r="G38" s="143">
        <v>70894.195999999953</v>
      </c>
      <c r="H38" s="209">
        <f t="shared" si="2"/>
        <v>0.17143409184880998</v>
      </c>
    </row>
    <row r="39" spans="1:8" ht="10.5" customHeight="1" x14ac:dyDescent="0.2">
      <c r="A39" s="16" t="s">
        <v>62</v>
      </c>
      <c r="B39" s="13" t="s">
        <v>243</v>
      </c>
      <c r="C39" s="143">
        <v>71393.639705000009</v>
      </c>
      <c r="D39" s="143">
        <v>27318.268878000003</v>
      </c>
      <c r="E39" s="209">
        <f t="shared" si="3"/>
        <v>-0.61735710644702169</v>
      </c>
      <c r="F39" s="143">
        <v>121151.38292000024</v>
      </c>
      <c r="G39" s="143">
        <v>68394.192819999938</v>
      </c>
      <c r="H39" s="209">
        <f t="shared" si="2"/>
        <v>-0.43546502589109859</v>
      </c>
    </row>
    <row r="40" spans="1:8" ht="10.5" customHeight="1" x14ac:dyDescent="0.2">
      <c r="A40" s="16" t="s">
        <v>119</v>
      </c>
      <c r="B40" s="13" t="s">
        <v>255</v>
      </c>
      <c r="C40" s="143">
        <v>39602.839725999998</v>
      </c>
      <c r="D40" s="143">
        <v>59253.800810000008</v>
      </c>
      <c r="E40" s="209">
        <f t="shared" si="3"/>
        <v>0.49620080832483304</v>
      </c>
      <c r="F40" s="143">
        <v>42707.240690000021</v>
      </c>
      <c r="G40" s="143">
        <v>65830.705020000023</v>
      </c>
      <c r="H40" s="209">
        <f t="shared" si="2"/>
        <v>0.54144130963287451</v>
      </c>
    </row>
    <row r="41" spans="1:8" ht="10.5" customHeight="1" x14ac:dyDescent="0.2">
      <c r="A41" s="16" t="s">
        <v>237</v>
      </c>
      <c r="B41" s="13" t="s">
        <v>256</v>
      </c>
      <c r="C41" s="143">
        <v>19101.83997400001</v>
      </c>
      <c r="D41" s="143">
        <v>25803.575868999986</v>
      </c>
      <c r="E41" s="209">
        <f t="shared" si="3"/>
        <v>0.35084242691394518</v>
      </c>
      <c r="F41" s="143">
        <v>42882.88207</v>
      </c>
      <c r="G41" s="143">
        <v>62361.948209999973</v>
      </c>
      <c r="H41" s="209">
        <f t="shared" si="2"/>
        <v>0.45423873582478125</v>
      </c>
    </row>
    <row r="42" spans="1:8" ht="10.5" customHeight="1" x14ac:dyDescent="0.2">
      <c r="A42" s="16" t="s">
        <v>104</v>
      </c>
      <c r="B42" s="13" t="s">
        <v>212</v>
      </c>
      <c r="C42" s="143">
        <v>84484.945179000002</v>
      </c>
      <c r="D42" s="143">
        <v>64598.531999999999</v>
      </c>
      <c r="E42" s="209">
        <f t="shared" si="3"/>
        <v>-0.23538410466937332</v>
      </c>
      <c r="F42" s="143">
        <v>78604.479679999989</v>
      </c>
      <c r="G42" s="143">
        <v>62303.195909999995</v>
      </c>
      <c r="H42" s="209">
        <f t="shared" si="2"/>
        <v>-0.20738364831575462</v>
      </c>
    </row>
    <row r="43" spans="1:8" ht="10.5" customHeight="1" x14ac:dyDescent="0.2">
      <c r="A43" s="16" t="s">
        <v>115</v>
      </c>
      <c r="B43" s="13" t="s">
        <v>265</v>
      </c>
      <c r="C43" s="143">
        <v>1991.7172230000001</v>
      </c>
      <c r="D43" s="143">
        <v>3922.7902160000008</v>
      </c>
      <c r="E43" s="209">
        <f t="shared" si="3"/>
        <v>0.96955178712133905</v>
      </c>
      <c r="F43" s="143">
        <v>11313.398769999998</v>
      </c>
      <c r="G43" s="143">
        <v>59878.78050999999</v>
      </c>
      <c r="H43" s="209">
        <f t="shared" si="2"/>
        <v>4.2927313645817859</v>
      </c>
    </row>
    <row r="44" spans="1:8" ht="10.5" customHeight="1" x14ac:dyDescent="0.2">
      <c r="A44" s="16" t="s">
        <v>112</v>
      </c>
      <c r="B44" s="13" t="s">
        <v>259</v>
      </c>
      <c r="C44" s="143">
        <v>8191.4434860000028</v>
      </c>
      <c r="D44" s="143">
        <v>11079.319633999999</v>
      </c>
      <c r="E44" s="209">
        <f t="shared" si="3"/>
        <v>0.35254789377912044</v>
      </c>
      <c r="F44" s="143">
        <v>28592.888090000019</v>
      </c>
      <c r="G44" s="143">
        <v>57995.478649999975</v>
      </c>
      <c r="H44" s="209">
        <f t="shared" si="2"/>
        <v>1.0283183170392332</v>
      </c>
    </row>
    <row r="45" spans="1:8" ht="10.5" customHeight="1" x14ac:dyDescent="0.2">
      <c r="A45" s="16" t="s">
        <v>111</v>
      </c>
      <c r="B45" s="13" t="s">
        <v>216</v>
      </c>
      <c r="C45" s="143">
        <v>976.34134099999983</v>
      </c>
      <c r="D45" s="143">
        <v>5873.0367860000015</v>
      </c>
      <c r="E45" s="209">
        <f t="shared" si="3"/>
        <v>5.0153519464664384</v>
      </c>
      <c r="F45" s="143">
        <v>4942.7694100000017</v>
      </c>
      <c r="G45" s="143">
        <v>53963.356730000021</v>
      </c>
      <c r="H45" s="209">
        <f t="shared" si="2"/>
        <v>9.9176358947321397</v>
      </c>
    </row>
    <row r="46" spans="1:8" ht="10.5" customHeight="1" x14ac:dyDescent="0.2">
      <c r="A46" s="16" t="s">
        <v>90</v>
      </c>
      <c r="B46" s="13" t="s">
        <v>209</v>
      </c>
      <c r="C46" s="143">
        <v>23500.659940000005</v>
      </c>
      <c r="D46" s="143">
        <v>14251.730217000006</v>
      </c>
      <c r="E46" s="209">
        <f t="shared" si="3"/>
        <v>-0.39356042539288782</v>
      </c>
      <c r="F46" s="143">
        <v>83061.289979999958</v>
      </c>
      <c r="G46" s="143">
        <v>52634.300789999979</v>
      </c>
      <c r="H46" s="209">
        <f t="shared" si="2"/>
        <v>-0.36631972844782912</v>
      </c>
    </row>
    <row r="47" spans="1:8" ht="10.5" customHeight="1" x14ac:dyDescent="0.2">
      <c r="A47" s="16" t="s">
        <v>116</v>
      </c>
      <c r="B47" s="13" t="s">
        <v>217</v>
      </c>
      <c r="C47" s="143">
        <v>2462.5696770000004</v>
      </c>
      <c r="D47" s="143">
        <v>5368.8632240000024</v>
      </c>
      <c r="E47" s="209">
        <f t="shared" si="3"/>
        <v>1.1801873360759334</v>
      </c>
      <c r="F47" s="143">
        <v>12242.609579999998</v>
      </c>
      <c r="G47" s="143">
        <v>50313.446629999977</v>
      </c>
      <c r="H47" s="209">
        <f t="shared" si="2"/>
        <v>3.1096995131000478</v>
      </c>
    </row>
    <row r="48" spans="1:8" ht="10.5" customHeight="1" x14ac:dyDescent="0.2">
      <c r="A48" s="16" t="s">
        <v>108</v>
      </c>
      <c r="B48" s="13" t="s">
        <v>210</v>
      </c>
      <c r="C48" s="143">
        <v>23522.835199999998</v>
      </c>
      <c r="D48" s="143">
        <v>28323.900999999998</v>
      </c>
      <c r="E48" s="209">
        <f t="shared" si="3"/>
        <v>0.20410234392153548</v>
      </c>
      <c r="F48" s="143">
        <v>39626.341920000043</v>
      </c>
      <c r="G48" s="143">
        <v>49405.750629999966</v>
      </c>
      <c r="H48" s="209">
        <f t="shared" si="2"/>
        <v>0.24679060029672084</v>
      </c>
    </row>
    <row r="49" spans="1:10" ht="10.5" customHeight="1" x14ac:dyDescent="0.2">
      <c r="A49" s="16" t="s">
        <v>169</v>
      </c>
      <c r="B49" s="13" t="s">
        <v>249</v>
      </c>
      <c r="C49" s="143">
        <v>37769.108452000008</v>
      </c>
      <c r="D49" s="143">
        <v>32231.851007000008</v>
      </c>
      <c r="E49" s="209">
        <f t="shared" si="3"/>
        <v>-0.14660810572315164</v>
      </c>
      <c r="F49" s="143">
        <v>56469.367359999989</v>
      </c>
      <c r="G49" s="143">
        <v>48536.518020000003</v>
      </c>
      <c r="H49" s="209">
        <f t="shared" si="2"/>
        <v>-0.1404805775390926</v>
      </c>
    </row>
    <row r="50" spans="1:10" ht="10.5" customHeight="1" x14ac:dyDescent="0.2">
      <c r="A50" s="16" t="s">
        <v>100</v>
      </c>
      <c r="B50" s="13" t="s">
        <v>254</v>
      </c>
      <c r="C50" s="143">
        <v>12331.152733999999</v>
      </c>
      <c r="D50" s="143">
        <v>13233.986469999998</v>
      </c>
      <c r="E50" s="209">
        <f t="shared" si="3"/>
        <v>7.3215680275426687E-2</v>
      </c>
      <c r="F50" s="143">
        <v>50151.68885999998</v>
      </c>
      <c r="G50" s="143">
        <v>47460.398379999999</v>
      </c>
      <c r="H50" s="209">
        <f t="shared" si="2"/>
        <v>-5.3663007989876554E-2</v>
      </c>
    </row>
    <row r="51" spans="1:10" ht="10.5" customHeight="1" x14ac:dyDescent="0.2">
      <c r="A51" s="16" t="s">
        <v>103</v>
      </c>
      <c r="B51" s="13" t="s">
        <v>211</v>
      </c>
      <c r="C51" s="143">
        <v>23011.531184999982</v>
      </c>
      <c r="D51" s="143">
        <v>22336.415870000015</v>
      </c>
      <c r="E51" s="209">
        <f t="shared" si="3"/>
        <v>-2.9338130938459162E-2</v>
      </c>
      <c r="F51" s="143">
        <v>49181.398390000053</v>
      </c>
      <c r="G51" s="143">
        <v>44792.207349999997</v>
      </c>
      <c r="H51" s="209">
        <f t="shared" si="2"/>
        <v>-8.9244941861850391E-2</v>
      </c>
      <c r="J51" s="15" t="s">
        <v>0</v>
      </c>
    </row>
    <row r="52" spans="1:10" ht="10.5" customHeight="1" x14ac:dyDescent="0.2">
      <c r="A52" s="16" t="s">
        <v>113</v>
      </c>
      <c r="B52" s="13" t="s">
        <v>227</v>
      </c>
      <c r="C52" s="143">
        <v>8138.9283169999935</v>
      </c>
      <c r="D52" s="143">
        <v>13077.888116000007</v>
      </c>
      <c r="E52" s="209">
        <f t="shared" si="3"/>
        <v>0.6068317113303332</v>
      </c>
      <c r="F52" s="143">
        <v>29320.326870000004</v>
      </c>
      <c r="G52" s="143">
        <v>44558.13817000002</v>
      </c>
      <c r="H52" s="209">
        <f t="shared" si="2"/>
        <v>0.51970127644078379</v>
      </c>
    </row>
    <row r="53" spans="1:10" ht="10.5" customHeight="1" x14ac:dyDescent="0.2">
      <c r="A53" s="16" t="s">
        <v>106</v>
      </c>
      <c r="B53" s="13" t="s">
        <v>214</v>
      </c>
      <c r="C53" s="143">
        <v>23880.133412000054</v>
      </c>
      <c r="D53" s="143">
        <v>14322.586752000012</v>
      </c>
      <c r="E53" s="209">
        <f t="shared" si="3"/>
        <v>-0.40023003620227937</v>
      </c>
      <c r="F53" s="143">
        <v>37199.709670000004</v>
      </c>
      <c r="G53" s="143">
        <v>40310.842990000034</v>
      </c>
      <c r="H53" s="209">
        <f t="shared" si="2"/>
        <v>8.3633268850725084E-2</v>
      </c>
    </row>
    <row r="54" spans="1:10" ht="10.5" customHeight="1" x14ac:dyDescent="0.2">
      <c r="A54" s="16" t="s">
        <v>175</v>
      </c>
      <c r="B54" s="13" t="s">
        <v>251</v>
      </c>
      <c r="C54" s="143">
        <v>28765.556079000002</v>
      </c>
      <c r="D54" s="143">
        <v>20838.241583999989</v>
      </c>
      <c r="E54" s="209">
        <f t="shared" si="3"/>
        <v>-0.27558356505359782</v>
      </c>
      <c r="F54" s="143">
        <v>49031.561499999982</v>
      </c>
      <c r="G54" s="143">
        <v>40015.834519999982</v>
      </c>
      <c r="H54" s="209">
        <f t="shared" si="2"/>
        <v>-0.18387599138567112</v>
      </c>
    </row>
    <row r="55" spans="1:10" ht="10.5" customHeight="1" x14ac:dyDescent="0.2">
      <c r="A55" s="16" t="s">
        <v>95</v>
      </c>
      <c r="B55" s="13" t="s">
        <v>263</v>
      </c>
      <c r="C55" s="143">
        <v>17789.000427999999</v>
      </c>
      <c r="D55" s="143">
        <v>20844.743048000004</v>
      </c>
      <c r="E55" s="209">
        <f t="shared" si="3"/>
        <v>0.17177708395522018</v>
      </c>
      <c r="F55" s="143">
        <v>34101.922069999993</v>
      </c>
      <c r="G55" s="143">
        <v>39655.847719999983</v>
      </c>
      <c r="H55" s="209">
        <f t="shared" si="2"/>
        <v>0.16286254008204026</v>
      </c>
    </row>
    <row r="56" spans="1:10" ht="10.5" customHeight="1" x14ac:dyDescent="0.2">
      <c r="A56" s="29"/>
      <c r="B56" s="40" t="s">
        <v>353</v>
      </c>
      <c r="C56" s="143"/>
      <c r="D56" s="143"/>
      <c r="E56" s="143" t="str">
        <f t="shared" si="3"/>
        <v/>
      </c>
      <c r="F56" s="143">
        <v>1565807.3340100013</v>
      </c>
      <c r="G56" s="143">
        <v>1640472.9334000021</v>
      </c>
      <c r="H56" s="209">
        <f t="shared" si="2"/>
        <v>4.7685048963708621E-2</v>
      </c>
    </row>
    <row r="57" spans="1:10" ht="8.1" customHeight="1" x14ac:dyDescent="0.2">
      <c r="A57" s="44" t="s">
        <v>44</v>
      </c>
      <c r="B57" s="45"/>
      <c r="C57" s="45"/>
      <c r="D57" s="45"/>
      <c r="E57" s="45" t="str">
        <f t="shared" si="3"/>
        <v/>
      </c>
      <c r="F57" s="45"/>
      <c r="G57" s="45"/>
      <c r="H57" s="45"/>
    </row>
    <row r="58" spans="1:10" ht="9" customHeight="1" x14ac:dyDescent="0.2">
      <c r="A58" s="11" t="s">
        <v>20</v>
      </c>
      <c r="B58" s="141"/>
      <c r="C58" s="141"/>
      <c r="D58" s="141"/>
      <c r="E58" s="141"/>
      <c r="F58" s="141"/>
      <c r="G58" s="141"/>
      <c r="H58" s="141"/>
    </row>
    <row r="59" spans="1:10" ht="9" customHeight="1" x14ac:dyDescent="0.15">
      <c r="A59" s="250" t="s">
        <v>380</v>
      </c>
      <c r="B59" s="141"/>
      <c r="C59" s="141"/>
      <c r="D59" s="141"/>
      <c r="E59" s="141"/>
      <c r="F59" s="141"/>
      <c r="G59" s="141"/>
      <c r="H59" s="141"/>
    </row>
    <row r="60" spans="1:10" ht="9" customHeight="1" x14ac:dyDescent="0.15">
      <c r="A60" s="251" t="s">
        <v>381</v>
      </c>
      <c r="B60" s="141"/>
      <c r="C60" s="141"/>
      <c r="D60" s="141"/>
      <c r="E60" s="141"/>
      <c r="F60" s="141"/>
      <c r="G60" s="141"/>
      <c r="H60" s="141"/>
    </row>
    <row r="61" spans="1:10" ht="9" customHeight="1" x14ac:dyDescent="0.2">
      <c r="A61" s="141"/>
      <c r="B61" s="141"/>
      <c r="C61" s="141"/>
      <c r="D61" s="141"/>
      <c r="E61" s="141"/>
      <c r="F61" s="141"/>
      <c r="G61" s="141"/>
      <c r="H61" s="141"/>
    </row>
    <row r="62" spans="1:10" x14ac:dyDescent="0.2">
      <c r="A62" s="141"/>
      <c r="B62" s="141"/>
      <c r="C62" s="141"/>
      <c r="D62" s="141"/>
      <c r="E62" s="141"/>
      <c r="F62" s="141"/>
      <c r="G62" s="141"/>
      <c r="H62" s="141"/>
    </row>
    <row r="63" spans="1:10" x14ac:dyDescent="0.2">
      <c r="A63" s="141"/>
      <c r="B63" s="141"/>
      <c r="C63" s="141"/>
      <c r="D63" s="141"/>
      <c r="E63" s="141"/>
      <c r="F63" s="141"/>
      <c r="G63" s="141"/>
      <c r="H63" s="141"/>
    </row>
    <row r="64" spans="1:10" x14ac:dyDescent="0.2">
      <c r="A64" s="141"/>
      <c r="B64" s="141"/>
      <c r="C64" s="141"/>
      <c r="D64" s="141"/>
      <c r="E64" s="141"/>
      <c r="F64" s="141"/>
      <c r="G64" s="141"/>
      <c r="H64" s="141"/>
    </row>
    <row r="65" spans="1:8" x14ac:dyDescent="0.2">
      <c r="A65" s="141"/>
      <c r="B65" s="141"/>
      <c r="C65" s="141"/>
      <c r="D65" s="141"/>
      <c r="E65" s="141"/>
      <c r="F65" s="141"/>
      <c r="G65" s="141"/>
      <c r="H65" s="141"/>
    </row>
    <row r="66" spans="1:8" x14ac:dyDescent="0.2">
      <c r="A66" s="141"/>
      <c r="B66" s="141"/>
      <c r="C66" s="141"/>
      <c r="D66" s="141"/>
      <c r="E66" s="141"/>
      <c r="F66" s="141"/>
      <c r="G66" s="141"/>
      <c r="H66" s="141"/>
    </row>
    <row r="67" spans="1:8" x14ac:dyDescent="0.2">
      <c r="A67" s="141"/>
      <c r="B67" s="141"/>
      <c r="C67" s="141"/>
      <c r="D67" s="141"/>
      <c r="E67" s="141"/>
      <c r="F67" s="141"/>
      <c r="G67" s="141"/>
      <c r="H67" s="141"/>
    </row>
    <row r="68" spans="1:8" x14ac:dyDescent="0.2">
      <c r="A68" s="141"/>
      <c r="B68" s="141"/>
      <c r="C68" s="141"/>
      <c r="D68" s="141"/>
      <c r="E68" s="141"/>
      <c r="F68" s="141"/>
      <c r="G68" s="141"/>
      <c r="H68" s="141"/>
    </row>
    <row r="69" spans="1:8" x14ac:dyDescent="0.2">
      <c r="A69" s="141"/>
      <c r="B69" s="141"/>
      <c r="C69" s="141"/>
      <c r="D69" s="141"/>
      <c r="E69" s="141"/>
      <c r="F69" s="141"/>
      <c r="G69" s="141"/>
      <c r="H69" s="141"/>
    </row>
    <row r="70" spans="1:8" x14ac:dyDescent="0.2">
      <c r="A70" s="141"/>
      <c r="B70" s="141"/>
      <c r="C70" s="141"/>
      <c r="D70" s="141"/>
      <c r="E70" s="141"/>
      <c r="F70" s="141"/>
      <c r="G70" s="141"/>
      <c r="H70" s="141"/>
    </row>
    <row r="71" spans="1:8" x14ac:dyDescent="0.2">
      <c r="A71" s="141"/>
      <c r="B71" s="141"/>
      <c r="C71" s="141"/>
      <c r="D71" s="141"/>
      <c r="E71" s="141"/>
      <c r="F71" s="141"/>
      <c r="G71" s="141"/>
      <c r="H71" s="141"/>
    </row>
    <row r="72" spans="1:8" x14ac:dyDescent="0.2">
      <c r="A72" s="141"/>
      <c r="B72" s="141"/>
      <c r="C72" s="141"/>
      <c r="D72" s="141"/>
      <c r="E72" s="141"/>
      <c r="F72" s="141"/>
      <c r="G72" s="141"/>
      <c r="H72" s="141"/>
    </row>
    <row r="73" spans="1:8" x14ac:dyDescent="0.2">
      <c r="A73" s="141"/>
      <c r="B73" s="141"/>
      <c r="C73" s="141"/>
      <c r="D73" s="141"/>
      <c r="E73" s="141"/>
      <c r="F73" s="141"/>
      <c r="G73" s="141"/>
      <c r="H73" s="141"/>
    </row>
    <row r="74" spans="1:8" x14ac:dyDescent="0.2">
      <c r="A74" s="141"/>
      <c r="B74" s="141"/>
      <c r="C74" s="141"/>
      <c r="D74" s="141"/>
      <c r="E74" s="141"/>
      <c r="F74" s="141"/>
      <c r="G74" s="141"/>
      <c r="H74" s="141"/>
    </row>
    <row r="75" spans="1:8" x14ac:dyDescent="0.2">
      <c r="A75" s="141"/>
      <c r="B75" s="141"/>
      <c r="C75" s="141"/>
      <c r="D75" s="141"/>
      <c r="E75" s="141"/>
      <c r="F75" s="141"/>
      <c r="G75" s="141"/>
      <c r="H75" s="141"/>
    </row>
    <row r="76" spans="1:8" x14ac:dyDescent="0.2">
      <c r="A76" s="141"/>
      <c r="B76" s="141"/>
      <c r="C76" s="141"/>
      <c r="D76" s="141"/>
      <c r="E76" s="141"/>
      <c r="F76" s="141"/>
      <c r="G76" s="141"/>
      <c r="H76" s="141"/>
    </row>
    <row r="77" spans="1:8" x14ac:dyDescent="0.2">
      <c r="A77" s="141"/>
      <c r="B77" s="141"/>
      <c r="C77" s="141"/>
      <c r="D77" s="141"/>
      <c r="E77" s="141"/>
      <c r="F77" s="141"/>
      <c r="G77" s="141"/>
      <c r="H77" s="141"/>
    </row>
    <row r="78" spans="1:8" x14ac:dyDescent="0.2">
      <c r="A78" s="141"/>
      <c r="B78" s="141"/>
      <c r="C78" s="141"/>
      <c r="D78" s="141"/>
      <c r="E78" s="141"/>
      <c r="F78" s="141"/>
      <c r="G78" s="141"/>
      <c r="H78" s="141"/>
    </row>
    <row r="79" spans="1:8" x14ac:dyDescent="0.2">
      <c r="A79" s="141"/>
      <c r="B79" s="141"/>
      <c r="C79" s="141"/>
      <c r="D79" s="141"/>
      <c r="E79" s="141"/>
      <c r="F79" s="141"/>
      <c r="G79" s="141"/>
      <c r="H79" s="141"/>
    </row>
    <row r="80" spans="1:8" s="141" customFormat="1" ht="12.75" x14ac:dyDescent="0.2"/>
    <row r="81" s="141" customFormat="1" ht="12.75" x14ac:dyDescent="0.2"/>
    <row r="82" s="141" customFormat="1" ht="12.75" x14ac:dyDescent="0.2"/>
    <row r="83" s="141" customFormat="1" ht="12.75" x14ac:dyDescent="0.2"/>
    <row r="84" s="141" customFormat="1" ht="12.75" x14ac:dyDescent="0.2"/>
    <row r="85" s="141" customFormat="1" ht="12.75" x14ac:dyDescent="0.2"/>
    <row r="86" s="141" customFormat="1" ht="12.75" x14ac:dyDescent="0.2"/>
    <row r="87" s="141" customFormat="1" ht="12.75" x14ac:dyDescent="0.2"/>
    <row r="88" s="141" customFormat="1" ht="12.75" x14ac:dyDescent="0.2"/>
    <row r="89" s="141" customFormat="1" ht="12.75" x14ac:dyDescent="0.2"/>
    <row r="90" s="141" customFormat="1" ht="12.75" x14ac:dyDescent="0.2"/>
    <row r="91" s="141" customFormat="1" ht="12.75" x14ac:dyDescent="0.2"/>
    <row r="92" s="141" customFormat="1" ht="12.75" x14ac:dyDescent="0.2"/>
    <row r="93" s="141" customFormat="1" ht="12.75" x14ac:dyDescent="0.2"/>
    <row r="94" s="141" customFormat="1" ht="12.75" x14ac:dyDescent="0.2"/>
    <row r="95" s="141" customFormat="1" ht="12.75" x14ac:dyDescent="0.2"/>
    <row r="96" s="141" customFormat="1" ht="12.75" x14ac:dyDescent="0.2"/>
    <row r="97" s="141" customFormat="1" ht="12.75" x14ac:dyDescent="0.2"/>
    <row r="98" s="141" customFormat="1" ht="12.75" x14ac:dyDescent="0.2"/>
    <row r="99" s="141" customFormat="1" ht="12.75" x14ac:dyDescent="0.2"/>
    <row r="100" s="141" customFormat="1" ht="12.75" x14ac:dyDescent="0.2"/>
    <row r="101" s="141" customFormat="1" ht="12.75" x14ac:dyDescent="0.2"/>
    <row r="102" s="141" customFormat="1" ht="12.75" x14ac:dyDescent="0.2"/>
    <row r="103" s="141" customFormat="1" ht="12.75" x14ac:dyDescent="0.2"/>
    <row r="104" s="141" customFormat="1" ht="12.75" x14ac:dyDescent="0.2"/>
    <row r="105" s="141" customFormat="1" ht="12.75" x14ac:dyDescent="0.2"/>
    <row r="106" s="141" customFormat="1" ht="12.75" x14ac:dyDescent="0.2"/>
    <row r="107" s="141" customFormat="1" ht="12.75" x14ac:dyDescent="0.2"/>
    <row r="108" s="141" customFormat="1" ht="12.75" x14ac:dyDescent="0.2"/>
    <row r="109" s="141" customFormat="1" ht="12.75" x14ac:dyDescent="0.2"/>
    <row r="110" s="141" customFormat="1" ht="12.75" x14ac:dyDescent="0.2"/>
    <row r="111" s="141" customFormat="1" ht="12.75" x14ac:dyDescent="0.2"/>
    <row r="112" s="141" customFormat="1" ht="12.75" x14ac:dyDescent="0.2"/>
    <row r="113" s="141" customFormat="1" ht="12.75" x14ac:dyDescent="0.2"/>
    <row r="114" s="141" customFormat="1" ht="12.75" x14ac:dyDescent="0.2"/>
    <row r="115" s="141" customFormat="1" ht="12.75" x14ac:dyDescent="0.2"/>
    <row r="116" s="141" customFormat="1" ht="12.75" x14ac:dyDescent="0.2"/>
    <row r="117" s="141" customFormat="1" ht="12.75" x14ac:dyDescent="0.2"/>
    <row r="118" s="141" customFormat="1" ht="12.75" x14ac:dyDescent="0.2"/>
    <row r="119" s="141" customFormat="1" ht="12.75" x14ac:dyDescent="0.2"/>
    <row r="120" s="141" customFormat="1" ht="12.75" x14ac:dyDescent="0.2"/>
    <row r="121" s="141" customFormat="1" ht="12.75" x14ac:dyDescent="0.2"/>
    <row r="122" s="141" customFormat="1" ht="12.75" x14ac:dyDescent="0.2"/>
    <row r="123" s="141" customFormat="1" ht="12.75" x14ac:dyDescent="0.2"/>
    <row r="124" s="141" customFormat="1" ht="12.75" x14ac:dyDescent="0.2"/>
    <row r="125" s="141" customFormat="1" ht="12.75" x14ac:dyDescent="0.2"/>
    <row r="126" s="141" customFormat="1" ht="12.75" x14ac:dyDescent="0.2"/>
    <row r="127" s="141" customFormat="1" ht="12.75" x14ac:dyDescent="0.2"/>
    <row r="128" s="141" customFormat="1" ht="12.75" x14ac:dyDescent="0.2"/>
    <row r="129" s="141" customFormat="1" ht="12.75" x14ac:dyDescent="0.2"/>
    <row r="130" s="141" customFormat="1" ht="12.75" x14ac:dyDescent="0.2"/>
    <row r="131" s="141" customFormat="1" ht="12.75" x14ac:dyDescent="0.2"/>
    <row r="132" s="141" customFormat="1" ht="12.75" x14ac:dyDescent="0.2"/>
    <row r="133" s="141" customFormat="1" ht="12.75" x14ac:dyDescent="0.2"/>
    <row r="134" s="141" customFormat="1" ht="12.75" x14ac:dyDescent="0.2"/>
    <row r="135" s="141" customFormat="1" ht="12.75" x14ac:dyDescent="0.2"/>
    <row r="136" s="141" customFormat="1" ht="12.75" x14ac:dyDescent="0.2"/>
    <row r="137" s="141" customFormat="1" ht="12.75" x14ac:dyDescent="0.2"/>
    <row r="138" s="141" customFormat="1" ht="12.75" x14ac:dyDescent="0.2"/>
    <row r="139" s="141" customFormat="1" ht="12.75" x14ac:dyDescent="0.2"/>
    <row r="140" s="141" customFormat="1" ht="12.75" x14ac:dyDescent="0.2"/>
    <row r="141" s="141" customFormat="1" ht="12.75" x14ac:dyDescent="0.2"/>
    <row r="142" s="141" customFormat="1" ht="12.75" x14ac:dyDescent="0.2"/>
    <row r="143" s="141" customFormat="1" ht="12.75" x14ac:dyDescent="0.2"/>
    <row r="144" s="141" customFormat="1" ht="12.75" x14ac:dyDescent="0.2"/>
    <row r="145" s="141" customFormat="1" ht="12.75" x14ac:dyDescent="0.2"/>
    <row r="146" s="141" customFormat="1" ht="12.75" x14ac:dyDescent="0.2"/>
    <row r="147" s="141" customFormat="1" ht="12.75" x14ac:dyDescent="0.2"/>
    <row r="148" s="141" customFormat="1" ht="12.75" x14ac:dyDescent="0.2"/>
    <row r="149" s="141" customFormat="1" ht="12.75" x14ac:dyDescent="0.2"/>
    <row r="150" s="141" customFormat="1" ht="12.75" x14ac:dyDescent="0.2"/>
    <row r="151" s="141" customFormat="1" ht="12.75" x14ac:dyDescent="0.2"/>
    <row r="152" s="141" customFormat="1" ht="12.75" x14ac:dyDescent="0.2"/>
    <row r="153" s="141" customFormat="1" ht="12.75" x14ac:dyDescent="0.2"/>
    <row r="154" s="141" customFormat="1" ht="12.75" x14ac:dyDescent="0.2"/>
    <row r="155" s="141" customFormat="1" ht="12.75" x14ac:dyDescent="0.2"/>
    <row r="156" s="141" customFormat="1" ht="12.75" x14ac:dyDescent="0.2"/>
    <row r="157" s="141" customFormat="1" ht="12.75" x14ac:dyDescent="0.2"/>
    <row r="158" s="141" customFormat="1" ht="12.75" x14ac:dyDescent="0.2"/>
    <row r="159" s="141" customFormat="1" ht="12.75" x14ac:dyDescent="0.2"/>
    <row r="160" s="141" customFormat="1" ht="12.75" x14ac:dyDescent="0.2"/>
    <row r="161" s="141" customFormat="1" ht="12.75" x14ac:dyDescent="0.2"/>
    <row r="162" s="141" customFormat="1" ht="12.75" x14ac:dyDescent="0.2"/>
    <row r="163" s="141" customFormat="1" ht="12.75" x14ac:dyDescent="0.2"/>
    <row r="164" s="141" customFormat="1" ht="12.75" x14ac:dyDescent="0.2"/>
    <row r="165" s="141" customFormat="1" ht="12.75" x14ac:dyDescent="0.2"/>
    <row r="166" s="141" customFormat="1" ht="12.75" x14ac:dyDescent="0.2"/>
    <row r="167" s="141" customFormat="1" ht="12.75" x14ac:dyDescent="0.2"/>
    <row r="168" s="141" customFormat="1" ht="12.75" x14ac:dyDescent="0.2"/>
    <row r="169" s="141" customFormat="1" ht="12.75" x14ac:dyDescent="0.2"/>
    <row r="170" s="141" customFormat="1" ht="12.75" x14ac:dyDescent="0.2"/>
    <row r="171" s="141" customFormat="1" ht="12.75" x14ac:dyDescent="0.2"/>
    <row r="172" s="141" customFormat="1" ht="12.75" x14ac:dyDescent="0.2"/>
    <row r="173" s="141" customFormat="1" ht="12.75" x14ac:dyDescent="0.2"/>
    <row r="174" s="141" customFormat="1" ht="12.75" x14ac:dyDescent="0.2"/>
    <row r="175" s="141" customFormat="1" ht="12.75" x14ac:dyDescent="0.2"/>
    <row r="176" s="141" customFormat="1" ht="12.75" x14ac:dyDescent="0.2"/>
    <row r="177" s="141" customFormat="1" ht="12.75" x14ac:dyDescent="0.2"/>
    <row r="178" s="141" customFormat="1" ht="12.75" x14ac:dyDescent="0.2"/>
    <row r="179" s="141" customFormat="1" ht="12.75" x14ac:dyDescent="0.2"/>
    <row r="180" s="141" customFormat="1" ht="12.75" x14ac:dyDescent="0.2"/>
    <row r="181" s="141" customFormat="1" ht="12.75" x14ac:dyDescent="0.2"/>
    <row r="182" s="141" customFormat="1" ht="12.75" x14ac:dyDescent="0.2"/>
    <row r="183" s="141" customFormat="1" ht="12.75" x14ac:dyDescent="0.2"/>
    <row r="184" s="141" customFormat="1" ht="12.75" x14ac:dyDescent="0.2"/>
    <row r="185" s="141" customFormat="1" ht="12.75" x14ac:dyDescent="0.2"/>
    <row r="186" s="141" customFormat="1" ht="12.75" x14ac:dyDescent="0.2"/>
    <row r="187" s="141" customFormat="1" ht="12.75" x14ac:dyDescent="0.2"/>
    <row r="188" s="141" customFormat="1" ht="12.75" x14ac:dyDescent="0.2"/>
    <row r="189" s="141" customFormat="1" ht="12.75" x14ac:dyDescent="0.2"/>
    <row r="190" s="141" customFormat="1" ht="12.75" x14ac:dyDescent="0.2"/>
    <row r="191" s="141" customFormat="1" ht="12.75" x14ac:dyDescent="0.2"/>
    <row r="192" s="141" customFormat="1" ht="12.75" x14ac:dyDescent="0.2"/>
    <row r="193" s="141" customFormat="1" ht="12.75" x14ac:dyDescent="0.2"/>
    <row r="194" s="141" customFormat="1" ht="12.75" x14ac:dyDescent="0.2"/>
    <row r="195" s="141" customFormat="1" ht="12.75" x14ac:dyDescent="0.2"/>
    <row r="196" s="141" customFormat="1" ht="12.75" x14ac:dyDescent="0.2"/>
    <row r="197" s="141" customFormat="1" ht="12.75" x14ac:dyDescent="0.2"/>
    <row r="198" s="141" customFormat="1" ht="12.75" x14ac:dyDescent="0.2"/>
    <row r="199" s="141" customFormat="1" ht="12.75" x14ac:dyDescent="0.2"/>
    <row r="200" s="141" customFormat="1" ht="12.75" x14ac:dyDescent="0.2"/>
    <row r="201" s="141" customFormat="1" ht="12.75" x14ac:dyDescent="0.2"/>
    <row r="202" s="141" customFormat="1" ht="12.75" x14ac:dyDescent="0.2"/>
    <row r="203" s="141" customFormat="1" ht="12.75" x14ac:dyDescent="0.2"/>
    <row r="204" s="141" customFormat="1" ht="12.75" x14ac:dyDescent="0.2"/>
    <row r="205" s="141" customFormat="1" ht="12.75" x14ac:dyDescent="0.2"/>
    <row r="206" s="141" customFormat="1" ht="12.75" x14ac:dyDescent="0.2"/>
    <row r="207" s="141" customFormat="1" ht="12.75" x14ac:dyDescent="0.2"/>
    <row r="208" s="141" customFormat="1" ht="12.75" x14ac:dyDescent="0.2"/>
    <row r="209" s="141" customFormat="1" ht="12.75" x14ac:dyDescent="0.2"/>
    <row r="210" s="141" customFormat="1" ht="12.75" x14ac:dyDescent="0.2"/>
    <row r="211" s="141" customFormat="1" ht="12.75" x14ac:dyDescent="0.2"/>
    <row r="212" s="141" customFormat="1" ht="12.75" x14ac:dyDescent="0.2"/>
    <row r="213" s="141" customFormat="1" ht="12.75" x14ac:dyDescent="0.2"/>
    <row r="214" s="141" customFormat="1" ht="12.75" x14ac:dyDescent="0.2"/>
    <row r="215" s="141" customFormat="1" ht="12.75" x14ac:dyDescent="0.2"/>
    <row r="216" s="141" customFormat="1" ht="12.75" x14ac:dyDescent="0.2"/>
    <row r="217" s="141" customFormat="1" ht="12.75" x14ac:dyDescent="0.2"/>
    <row r="218" s="141" customFormat="1" ht="12.75" x14ac:dyDescent="0.2"/>
    <row r="219" s="141" customFormat="1" ht="12.75" x14ac:dyDescent="0.2"/>
    <row r="220" s="141" customFormat="1" ht="12.75" x14ac:dyDescent="0.2"/>
    <row r="221" s="141" customFormat="1" ht="12.75" x14ac:dyDescent="0.2"/>
    <row r="222" s="141" customFormat="1" ht="12.75" x14ac:dyDescent="0.2"/>
    <row r="223" s="141" customFormat="1" ht="12.75" x14ac:dyDescent="0.2"/>
    <row r="224" s="141" customFormat="1" ht="12.75" x14ac:dyDescent="0.2"/>
    <row r="225" s="141" customFormat="1" ht="12.75" x14ac:dyDescent="0.2"/>
    <row r="226" s="141" customFormat="1" ht="12.75" x14ac:dyDescent="0.2"/>
    <row r="227" s="141" customFormat="1" ht="12.75" x14ac:dyDescent="0.2"/>
    <row r="228" s="141" customFormat="1" ht="12.75" x14ac:dyDescent="0.2"/>
    <row r="229" s="141" customFormat="1" ht="12.75" x14ac:dyDescent="0.2"/>
    <row r="230" s="141" customFormat="1" ht="12.75" x14ac:dyDescent="0.2"/>
    <row r="231" s="141" customFormat="1" ht="12.75" x14ac:dyDescent="0.2"/>
    <row r="232" s="141" customFormat="1" ht="12.75" x14ac:dyDescent="0.2"/>
    <row r="233" s="141" customFormat="1" ht="12.75" x14ac:dyDescent="0.2"/>
    <row r="234" s="141" customFormat="1" ht="12.75" x14ac:dyDescent="0.2"/>
    <row r="235" s="141" customFormat="1" ht="12.75" x14ac:dyDescent="0.2"/>
    <row r="236" s="141" customFormat="1" ht="12.75" x14ac:dyDescent="0.2"/>
    <row r="237" s="141" customFormat="1" ht="12.75" x14ac:dyDescent="0.2"/>
    <row r="238" s="141" customFormat="1" ht="12.75" x14ac:dyDescent="0.2"/>
    <row r="239" s="141" customFormat="1" ht="12.75" x14ac:dyDescent="0.2"/>
    <row r="240" s="141" customFormat="1" ht="12.75" x14ac:dyDescent="0.2"/>
    <row r="241" s="141" customFormat="1" ht="12.75" x14ac:dyDescent="0.2"/>
    <row r="242" s="141" customFormat="1" ht="12.75" x14ac:dyDescent="0.2"/>
    <row r="243" s="141" customFormat="1" ht="12.75" x14ac:dyDescent="0.2"/>
    <row r="244" s="141" customFormat="1" ht="12.75" x14ac:dyDescent="0.2"/>
    <row r="245" s="141" customFormat="1" ht="12.75" x14ac:dyDescent="0.2"/>
    <row r="246" s="141" customFormat="1" ht="12.75" x14ac:dyDescent="0.2"/>
    <row r="247" s="141" customFormat="1" ht="12.75" x14ac:dyDescent="0.2"/>
    <row r="248" s="141" customFormat="1" ht="12.75" x14ac:dyDescent="0.2"/>
    <row r="249" s="141" customFormat="1" ht="12.75" x14ac:dyDescent="0.2"/>
    <row r="250" s="141" customFormat="1" ht="12.75" x14ac:dyDescent="0.2"/>
    <row r="251" s="141" customFormat="1" ht="12.75" x14ac:dyDescent="0.2"/>
    <row r="252" s="141" customFormat="1" ht="12.75" x14ac:dyDescent="0.2"/>
    <row r="253" s="141" customFormat="1" ht="12.75" x14ac:dyDescent="0.2"/>
    <row r="254" s="141" customFormat="1" ht="12.75" x14ac:dyDescent="0.2"/>
    <row r="255" s="141" customFormat="1" ht="12.75" x14ac:dyDescent="0.2"/>
    <row r="256" s="141" customFormat="1" ht="12.75" x14ac:dyDescent="0.2"/>
    <row r="257" s="141" customFormat="1" ht="12.75" x14ac:dyDescent="0.2"/>
    <row r="258" s="141" customFormat="1" ht="12.75" x14ac:dyDescent="0.2"/>
    <row r="259" s="141" customFormat="1" ht="12.75" x14ac:dyDescent="0.2"/>
    <row r="260" s="141" customFormat="1" ht="12.75" x14ac:dyDescent="0.2"/>
    <row r="261" s="141" customFormat="1" ht="12.75" x14ac:dyDescent="0.2"/>
    <row r="262" s="141" customFormat="1" ht="12.75" x14ac:dyDescent="0.2"/>
    <row r="263" s="141" customFormat="1" ht="12.75" x14ac:dyDescent="0.2"/>
    <row r="264" s="141" customFormat="1" ht="12.75" x14ac:dyDescent="0.2"/>
    <row r="265" s="141" customFormat="1" ht="12.75" x14ac:dyDescent="0.2"/>
    <row r="266" s="141" customFormat="1" ht="12.75" x14ac:dyDescent="0.2"/>
    <row r="267" s="141" customFormat="1" ht="12.75" x14ac:dyDescent="0.2"/>
    <row r="268" s="141" customFormat="1" ht="12.75" x14ac:dyDescent="0.2"/>
    <row r="269" s="141" customFormat="1" ht="12.75" x14ac:dyDescent="0.2"/>
    <row r="270" s="141" customFormat="1" ht="12.75" x14ac:dyDescent="0.2"/>
    <row r="271" s="141" customFormat="1" ht="12.75" x14ac:dyDescent="0.2"/>
    <row r="272" s="141" customFormat="1" ht="12.75" x14ac:dyDescent="0.2"/>
    <row r="273" s="141" customFormat="1" ht="12.75" x14ac:dyDescent="0.2"/>
    <row r="274" s="141" customFormat="1" ht="12.75" x14ac:dyDescent="0.2"/>
    <row r="275" s="141" customFormat="1" ht="12.75" x14ac:dyDescent="0.2"/>
    <row r="276" s="141" customFormat="1" ht="12.75" x14ac:dyDescent="0.2"/>
    <row r="277" s="141" customFormat="1" ht="12.75" x14ac:dyDescent="0.2"/>
    <row r="278" s="141" customFormat="1" ht="12.75" x14ac:dyDescent="0.2"/>
    <row r="279" s="141" customFormat="1" ht="12.75" x14ac:dyDescent="0.2"/>
    <row r="280" s="141" customFormat="1" ht="12.75" x14ac:dyDescent="0.2"/>
    <row r="281" s="141" customFormat="1" ht="12.75" x14ac:dyDescent="0.2"/>
    <row r="282" s="141" customFormat="1" ht="12.75" x14ac:dyDescent="0.2"/>
    <row r="283" s="141" customFormat="1" ht="12.75" x14ac:dyDescent="0.2"/>
    <row r="284" s="141" customFormat="1" ht="12.75" x14ac:dyDescent="0.2"/>
    <row r="285" s="141" customFormat="1" ht="12.75" x14ac:dyDescent="0.2"/>
    <row r="286" s="141" customFormat="1" ht="12.75" x14ac:dyDescent="0.2"/>
    <row r="287" s="141" customFormat="1" ht="12.75" x14ac:dyDescent="0.2"/>
    <row r="288" s="141" customFormat="1" ht="12.75" x14ac:dyDescent="0.2"/>
    <row r="289" s="141" customFormat="1" ht="12.75" x14ac:dyDescent="0.2"/>
    <row r="290" s="141" customFormat="1" ht="12.75" x14ac:dyDescent="0.2"/>
    <row r="291" s="141" customFormat="1" ht="12.75" x14ac:dyDescent="0.2"/>
    <row r="292" s="141" customFormat="1" ht="12.75" x14ac:dyDescent="0.2"/>
    <row r="293" s="141" customFormat="1" ht="12.75" x14ac:dyDescent="0.2"/>
    <row r="294" s="141" customFormat="1" ht="12.75" x14ac:dyDescent="0.2"/>
    <row r="295" s="141" customFormat="1" ht="12.75" x14ac:dyDescent="0.2"/>
    <row r="296" s="141" customFormat="1" ht="12.75" x14ac:dyDescent="0.2"/>
    <row r="297" s="141" customFormat="1" ht="12.75" x14ac:dyDescent="0.2"/>
    <row r="298" s="141" customFormat="1" ht="12.75" x14ac:dyDescent="0.2"/>
    <row r="299" s="141" customFormat="1" ht="12.75" x14ac:dyDescent="0.2"/>
    <row r="300" s="141" customFormat="1" ht="12.75" x14ac:dyDescent="0.2"/>
    <row r="301" s="141" customFormat="1" ht="12.75" x14ac:dyDescent="0.2"/>
    <row r="302" s="141" customFormat="1" ht="12.75" x14ac:dyDescent="0.2"/>
    <row r="303" s="141" customFormat="1" ht="12.75" x14ac:dyDescent="0.2"/>
    <row r="304" s="141" customFormat="1" ht="12.75" x14ac:dyDescent="0.2"/>
    <row r="305" s="141" customFormat="1" ht="12.75" x14ac:dyDescent="0.2"/>
    <row r="306" s="141" customFormat="1" ht="12.75" x14ac:dyDescent="0.2"/>
    <row r="307" s="141" customFormat="1" ht="12.75" x14ac:dyDescent="0.2"/>
    <row r="308" s="141" customFormat="1" ht="12.75" x14ac:dyDescent="0.2"/>
    <row r="309" s="141" customFormat="1" ht="12.75" x14ac:dyDescent="0.2"/>
    <row r="310" s="141" customFormat="1" ht="12.75" x14ac:dyDescent="0.2"/>
    <row r="311" s="141" customFormat="1" ht="12.75" x14ac:dyDescent="0.2"/>
    <row r="312" s="141" customFormat="1" ht="12.75" x14ac:dyDescent="0.2"/>
    <row r="313" s="141" customFormat="1" ht="12.75" x14ac:dyDescent="0.2"/>
    <row r="314" s="141" customFormat="1" ht="12.75" x14ac:dyDescent="0.2"/>
    <row r="315" s="141" customFormat="1" ht="12.75" x14ac:dyDescent="0.2"/>
    <row r="316" s="141" customFormat="1" ht="12.75" x14ac:dyDescent="0.2"/>
    <row r="317" s="141" customFormat="1" ht="12.75" x14ac:dyDescent="0.2"/>
    <row r="318" s="141" customFormat="1" ht="12.75" x14ac:dyDescent="0.2"/>
    <row r="319" s="141" customFormat="1" ht="12.75" x14ac:dyDescent="0.2"/>
    <row r="320" s="141" customFormat="1" ht="12.75" x14ac:dyDescent="0.2"/>
    <row r="321" s="141" customFormat="1" ht="12.75" x14ac:dyDescent="0.2"/>
    <row r="322" s="141" customFormat="1" ht="12.75" x14ac:dyDescent="0.2"/>
    <row r="323" s="141" customFormat="1" ht="12.75" x14ac:dyDescent="0.2"/>
    <row r="324" s="141" customFormat="1" ht="12.75" x14ac:dyDescent="0.2"/>
    <row r="325" s="141" customFormat="1" ht="12.75" x14ac:dyDescent="0.2"/>
    <row r="326" s="141" customFormat="1" ht="12.75" x14ac:dyDescent="0.2"/>
    <row r="327" s="141" customFormat="1" ht="12.75" x14ac:dyDescent="0.2"/>
    <row r="328" s="141" customFormat="1" ht="12.75" x14ac:dyDescent="0.2"/>
    <row r="329" s="141" customFormat="1" ht="12.75" x14ac:dyDescent="0.2"/>
    <row r="330" s="141" customFormat="1" ht="12.75" x14ac:dyDescent="0.2"/>
    <row r="331" s="141" customFormat="1" ht="12.75" x14ac:dyDescent="0.2"/>
    <row r="332" s="141" customFormat="1" ht="12.75" x14ac:dyDescent="0.2"/>
    <row r="333" s="141" customFormat="1" ht="12.75" x14ac:dyDescent="0.2"/>
    <row r="334" s="141" customFormat="1" ht="12.75" x14ac:dyDescent="0.2"/>
    <row r="335" s="141" customFormat="1" ht="12.75" x14ac:dyDescent="0.2"/>
    <row r="336" s="141" customFormat="1" ht="12.75" x14ac:dyDescent="0.2"/>
    <row r="337" s="141" customFormat="1" ht="12.75" x14ac:dyDescent="0.2"/>
    <row r="338" s="141" customFormat="1" ht="12.75" x14ac:dyDescent="0.2"/>
    <row r="339" s="141" customFormat="1" ht="12.75" x14ac:dyDescent="0.2"/>
    <row r="340" s="141" customFormat="1" ht="12.75" x14ac:dyDescent="0.2"/>
    <row r="341" s="141" customFormat="1" ht="12.75" x14ac:dyDescent="0.2"/>
    <row r="342" s="141" customFormat="1" ht="12.75" x14ac:dyDescent="0.2"/>
    <row r="343" s="141" customFormat="1" ht="12.75" x14ac:dyDescent="0.2"/>
    <row r="344" s="141" customFormat="1" ht="12.75" x14ac:dyDescent="0.2"/>
    <row r="345" s="141" customFormat="1" ht="12.75" x14ac:dyDescent="0.2"/>
    <row r="346" s="141" customFormat="1" ht="12.75" x14ac:dyDescent="0.2"/>
    <row r="347" s="141" customFormat="1" ht="12.75" x14ac:dyDescent="0.2"/>
    <row r="348" s="141" customFormat="1" ht="12.75" x14ac:dyDescent="0.2"/>
    <row r="349" s="141" customFormat="1" ht="12.75" x14ac:dyDescent="0.2"/>
    <row r="350" s="141" customFormat="1" ht="12.75" x14ac:dyDescent="0.2"/>
    <row r="351" s="141" customFormat="1" ht="12.75" x14ac:dyDescent="0.2"/>
    <row r="352" s="141" customFormat="1" ht="12.75" x14ac:dyDescent="0.2"/>
    <row r="353" s="141" customFormat="1" ht="12.75" x14ac:dyDescent="0.2"/>
    <row r="354" s="141" customFormat="1" ht="12.75" x14ac:dyDescent="0.2"/>
    <row r="355" s="141" customFormat="1" ht="12.75" x14ac:dyDescent="0.2"/>
    <row r="356" s="141" customFormat="1" ht="12.75" x14ac:dyDescent="0.2"/>
    <row r="357" s="141" customFormat="1" ht="12.75" x14ac:dyDescent="0.2"/>
    <row r="358" s="141" customFormat="1" ht="12.75" x14ac:dyDescent="0.2"/>
    <row r="359" s="141" customFormat="1" ht="12.75" x14ac:dyDescent="0.2"/>
    <row r="360" s="141" customFormat="1" ht="12.75" x14ac:dyDescent="0.2"/>
    <row r="361" s="141" customFormat="1" ht="12.75" x14ac:dyDescent="0.2"/>
    <row r="362" s="141" customFormat="1" ht="12.75" x14ac:dyDescent="0.2"/>
    <row r="363" s="141" customFormat="1" ht="12.75" x14ac:dyDescent="0.2"/>
    <row r="364" s="141" customFormat="1" ht="12.75" x14ac:dyDescent="0.2"/>
    <row r="365" s="141" customFormat="1" ht="12.75" x14ac:dyDescent="0.2"/>
    <row r="366" s="141" customFormat="1" ht="12.75" x14ac:dyDescent="0.2"/>
    <row r="367" s="141" customFormat="1" ht="12.75" x14ac:dyDescent="0.2"/>
    <row r="368" s="141" customFormat="1" ht="12.75" x14ac:dyDescent="0.2"/>
    <row r="369" s="141" customFormat="1" ht="12.75" x14ac:dyDescent="0.2"/>
    <row r="370" s="141" customFormat="1" ht="12.75" x14ac:dyDescent="0.2"/>
    <row r="371" s="141" customFormat="1" ht="12.75" x14ac:dyDescent="0.2"/>
    <row r="372" s="141" customFormat="1" ht="12.75" x14ac:dyDescent="0.2"/>
    <row r="373" s="141" customFormat="1" ht="12.75" x14ac:dyDescent="0.2"/>
    <row r="374" s="141" customFormat="1" ht="12.75" x14ac:dyDescent="0.2"/>
    <row r="375" s="141" customFormat="1" ht="12.75" x14ac:dyDescent="0.2"/>
    <row r="376" s="141" customFormat="1" ht="12.75" x14ac:dyDescent="0.2"/>
    <row r="377" s="141" customFormat="1" ht="12.75" x14ac:dyDescent="0.2"/>
    <row r="378" s="141" customFormat="1" ht="12.75" x14ac:dyDescent="0.2"/>
    <row r="379" s="141" customFormat="1" ht="12.75" x14ac:dyDescent="0.2"/>
    <row r="380" s="141" customFormat="1" ht="12.75" x14ac:dyDescent="0.2"/>
    <row r="381" s="141" customFormat="1" ht="12.75" x14ac:dyDescent="0.2"/>
    <row r="382" s="141" customFormat="1" ht="12.75" x14ac:dyDescent="0.2"/>
    <row r="383" s="141" customFormat="1" ht="12.75" x14ac:dyDescent="0.2"/>
    <row r="384" s="141" customFormat="1" ht="12.75" x14ac:dyDescent="0.2"/>
    <row r="385" s="141" customFormat="1" ht="12.75" x14ac:dyDescent="0.2"/>
    <row r="386" s="141" customFormat="1" ht="12.75" x14ac:dyDescent="0.2"/>
    <row r="387" s="141" customFormat="1" ht="12.75" x14ac:dyDescent="0.2"/>
    <row r="388" s="141" customFormat="1" ht="12.75" x14ac:dyDescent="0.2"/>
    <row r="389" s="141" customFormat="1" ht="12.75" x14ac:dyDescent="0.2"/>
    <row r="390" s="141" customFormat="1" ht="12.75" x14ac:dyDescent="0.2"/>
    <row r="391" s="141" customFormat="1" ht="12.75" x14ac:dyDescent="0.2"/>
    <row r="392" s="141" customFormat="1" ht="12.75" x14ac:dyDescent="0.2"/>
    <row r="393" s="141" customFormat="1" ht="12.75" x14ac:dyDescent="0.2"/>
    <row r="394" s="141" customFormat="1" ht="12.75" x14ac:dyDescent="0.2"/>
    <row r="395" s="141" customFormat="1" ht="12.75" x14ac:dyDescent="0.2"/>
    <row r="396" s="141" customFormat="1" ht="12.75" x14ac:dyDescent="0.2"/>
    <row r="397" s="141" customFormat="1" ht="12.75" x14ac:dyDescent="0.2"/>
    <row r="398" s="141" customFormat="1" ht="12.75" x14ac:dyDescent="0.2"/>
    <row r="399" s="141" customFormat="1" ht="12.75" x14ac:dyDescent="0.2"/>
    <row r="400" s="141" customFormat="1" ht="12.75" x14ac:dyDescent="0.2"/>
    <row r="401" s="141" customFormat="1" ht="12.75" x14ac:dyDescent="0.2"/>
    <row r="402" s="141" customFormat="1" ht="12.75" x14ac:dyDescent="0.2"/>
    <row r="403" s="141" customFormat="1" ht="12.75" x14ac:dyDescent="0.2"/>
    <row r="404" s="141" customFormat="1" ht="12.75" x14ac:dyDescent="0.2"/>
    <row r="405" s="141" customFormat="1" ht="12.75" x14ac:dyDescent="0.2"/>
    <row r="406" s="141" customFormat="1" ht="12.75" x14ac:dyDescent="0.2"/>
    <row r="407" s="141" customFormat="1" ht="12.75" x14ac:dyDescent="0.2"/>
    <row r="408" s="141" customFormat="1" ht="12.75" x14ac:dyDescent="0.2"/>
    <row r="409" s="141" customFormat="1" ht="12.75" x14ac:dyDescent="0.2"/>
    <row r="410" s="141" customFormat="1" ht="12.75" x14ac:dyDescent="0.2"/>
    <row r="411" s="141" customFormat="1" ht="12.75" x14ac:dyDescent="0.2"/>
    <row r="412" s="141" customFormat="1" ht="12.75" x14ac:dyDescent="0.2"/>
    <row r="413" s="141" customFormat="1" ht="12.75" x14ac:dyDescent="0.2"/>
    <row r="414" s="141" customFormat="1" ht="12.75" x14ac:dyDescent="0.2"/>
    <row r="415" s="141" customFormat="1" ht="12.75" x14ac:dyDescent="0.2"/>
    <row r="416" s="141" customFormat="1" ht="12.75" x14ac:dyDescent="0.2"/>
    <row r="417" s="141" customFormat="1" ht="12.75" x14ac:dyDescent="0.2"/>
    <row r="418" s="141" customFormat="1" ht="12.75" x14ac:dyDescent="0.2"/>
    <row r="419" s="141" customFormat="1" ht="12.75" x14ac:dyDescent="0.2"/>
    <row r="420" s="141" customFormat="1" ht="12.75" x14ac:dyDescent="0.2"/>
    <row r="421" s="141" customFormat="1" ht="12.75" x14ac:dyDescent="0.2"/>
    <row r="422" s="141" customFormat="1" ht="12.75" x14ac:dyDescent="0.2"/>
    <row r="423" s="141" customFormat="1" ht="12.75" x14ac:dyDescent="0.2"/>
    <row r="424" s="141" customFormat="1" ht="12.75" x14ac:dyDescent="0.2"/>
    <row r="425" s="141" customFormat="1" ht="12.75" x14ac:dyDescent="0.2"/>
    <row r="426" s="141" customFormat="1" ht="12.75" x14ac:dyDescent="0.2"/>
    <row r="427" s="141" customFormat="1" ht="12.75" x14ac:dyDescent="0.2"/>
    <row r="428" s="141" customFormat="1" ht="12.75" x14ac:dyDescent="0.2"/>
    <row r="429" s="141" customFormat="1" ht="12.75" x14ac:dyDescent="0.2"/>
    <row r="430" s="141" customFormat="1" ht="12.75" x14ac:dyDescent="0.2"/>
    <row r="431" s="141" customFormat="1" ht="12.75" x14ac:dyDescent="0.2"/>
    <row r="432" s="141" customFormat="1" ht="12.75" x14ac:dyDescent="0.2"/>
    <row r="433" s="141" customFormat="1" ht="12.75" x14ac:dyDescent="0.2"/>
    <row r="434" s="141" customFormat="1" ht="12.75" x14ac:dyDescent="0.2"/>
    <row r="435" s="141" customFormat="1" ht="12.75" x14ac:dyDescent="0.2"/>
    <row r="436" s="141" customFormat="1" ht="12.75" x14ac:dyDescent="0.2"/>
    <row r="437" s="141" customFormat="1" ht="12.75" x14ac:dyDescent="0.2"/>
    <row r="438" s="141" customFormat="1" ht="12.75" x14ac:dyDescent="0.2"/>
    <row r="439" s="141" customFormat="1" ht="12.75" x14ac:dyDescent="0.2"/>
    <row r="440" s="141" customFormat="1" ht="12.75" x14ac:dyDescent="0.2"/>
    <row r="441" s="141" customFormat="1" ht="12.75" x14ac:dyDescent="0.2"/>
    <row r="442" s="141" customFormat="1" ht="12.75" x14ac:dyDescent="0.2"/>
    <row r="443" s="141" customFormat="1" ht="12.75" x14ac:dyDescent="0.2"/>
    <row r="444" s="141" customFormat="1" ht="12.75" x14ac:dyDescent="0.2"/>
    <row r="445" s="141" customFormat="1" ht="12.75" x14ac:dyDescent="0.2"/>
    <row r="446" s="141" customFormat="1" ht="12.75" x14ac:dyDescent="0.2"/>
    <row r="447" s="141" customFormat="1" ht="12.75" x14ac:dyDescent="0.2"/>
    <row r="448" s="141" customFormat="1" ht="12.75" x14ac:dyDescent="0.2"/>
    <row r="449" s="141" customFormat="1" ht="12.75" x14ac:dyDescent="0.2"/>
    <row r="450" s="141" customFormat="1" ht="12.75" x14ac:dyDescent="0.2"/>
    <row r="451" s="141" customFormat="1" ht="12.75" x14ac:dyDescent="0.2"/>
    <row r="452" s="141" customFormat="1" ht="12.75" x14ac:dyDescent="0.2"/>
    <row r="453" s="141" customFormat="1" ht="12.75" x14ac:dyDescent="0.2"/>
    <row r="454" s="141" customFormat="1" ht="12.75" x14ac:dyDescent="0.2"/>
    <row r="455" s="141" customFormat="1" ht="12.75" x14ac:dyDescent="0.2"/>
    <row r="456" s="141" customFormat="1" ht="12.75" x14ac:dyDescent="0.2"/>
    <row r="457" s="141" customFormat="1" ht="12.75" x14ac:dyDescent="0.2"/>
    <row r="458" s="141" customFormat="1" ht="12.75" x14ac:dyDescent="0.2"/>
    <row r="459" s="141" customFormat="1" ht="12.75" x14ac:dyDescent="0.2"/>
    <row r="460" s="141" customFormat="1" ht="12.75" x14ac:dyDescent="0.2"/>
    <row r="461" s="141" customFormat="1" ht="12.75" x14ac:dyDescent="0.2"/>
    <row r="462" s="141" customFormat="1" ht="12.75" x14ac:dyDescent="0.2"/>
    <row r="463" s="141" customFormat="1" ht="12.75" x14ac:dyDescent="0.2"/>
    <row r="464" s="141" customFormat="1" ht="12.75" x14ac:dyDescent="0.2"/>
    <row r="465" s="141" customFormat="1" ht="12.75" x14ac:dyDescent="0.2"/>
    <row r="466" s="141" customFormat="1" ht="12.75" x14ac:dyDescent="0.2"/>
    <row r="467" s="141" customFormat="1" ht="12.75" x14ac:dyDescent="0.2"/>
    <row r="468" s="141" customFormat="1" ht="12.75" x14ac:dyDescent="0.2"/>
    <row r="469" s="141" customFormat="1" ht="12.75" x14ac:dyDescent="0.2"/>
    <row r="470" s="141" customFormat="1" ht="12.75" x14ac:dyDescent="0.2"/>
    <row r="471" s="141" customFormat="1" ht="12.75" x14ac:dyDescent="0.2"/>
    <row r="472" s="141" customFormat="1" ht="12.75" x14ac:dyDescent="0.2"/>
    <row r="473" s="141" customFormat="1" ht="12.75" x14ac:dyDescent="0.2"/>
    <row r="474" s="141" customFormat="1" ht="12.75" x14ac:dyDescent="0.2"/>
    <row r="475" s="141" customFormat="1" ht="12.75" x14ac:dyDescent="0.2"/>
    <row r="476" s="141" customFormat="1" ht="12.75" x14ac:dyDescent="0.2"/>
    <row r="477" s="141" customFormat="1" ht="12.75" x14ac:dyDescent="0.2"/>
    <row r="478" s="141" customFormat="1" ht="12.75" x14ac:dyDescent="0.2"/>
    <row r="479" s="141" customFormat="1" ht="12.75" x14ac:dyDescent="0.2"/>
    <row r="480" s="141" customFormat="1" ht="12.75" x14ac:dyDescent="0.2"/>
    <row r="481" s="141" customFormat="1" ht="12.75" x14ac:dyDescent="0.2"/>
    <row r="482" s="141" customFormat="1" ht="12.75" x14ac:dyDescent="0.2"/>
    <row r="483" s="141" customFormat="1" ht="12.75" x14ac:dyDescent="0.2"/>
    <row r="484" s="141" customFormat="1" ht="12.75" x14ac:dyDescent="0.2"/>
    <row r="485" s="141" customFormat="1" ht="12.75" x14ac:dyDescent="0.2"/>
    <row r="486" s="141" customFormat="1" ht="12.75" x14ac:dyDescent="0.2"/>
    <row r="487" s="141" customFormat="1" ht="12.75" x14ac:dyDescent="0.2"/>
    <row r="488" s="141" customFormat="1" ht="12.75" x14ac:dyDescent="0.2"/>
    <row r="489" s="141" customFormat="1" ht="12.75" x14ac:dyDescent="0.2"/>
    <row r="490" s="141" customFormat="1" ht="12.75" x14ac:dyDescent="0.2"/>
    <row r="491" s="141" customFormat="1" ht="12.75" x14ac:dyDescent="0.2"/>
    <row r="492" s="141" customFormat="1" ht="12.75" x14ac:dyDescent="0.2"/>
    <row r="493" s="141" customFormat="1" ht="12.75" x14ac:dyDescent="0.2"/>
    <row r="494" s="141" customFormat="1" ht="12.75" x14ac:dyDescent="0.2"/>
    <row r="495" s="141" customFormat="1" ht="12.75" x14ac:dyDescent="0.2"/>
    <row r="496" s="141" customFormat="1" ht="12.75" x14ac:dyDescent="0.2"/>
    <row r="497" s="141" customFormat="1" ht="12.75" x14ac:dyDescent="0.2"/>
    <row r="498" s="141" customFormat="1" ht="12.75" x14ac:dyDescent="0.2"/>
    <row r="499" s="141" customFormat="1" ht="12.75" x14ac:dyDescent="0.2"/>
    <row r="500" s="141" customFormat="1" ht="12.75" x14ac:dyDescent="0.2"/>
    <row r="501" s="141" customFormat="1" ht="12.75" x14ac:dyDescent="0.2"/>
    <row r="502" s="141" customFormat="1" ht="12.75" x14ac:dyDescent="0.2"/>
    <row r="503" s="141" customFormat="1" ht="12.75" x14ac:dyDescent="0.2"/>
    <row r="504" s="141" customFormat="1" ht="12.75" x14ac:dyDescent="0.2"/>
    <row r="505" s="141" customFormat="1" ht="12.75" x14ac:dyDescent="0.2"/>
    <row r="506" s="141" customFormat="1" ht="12.75" x14ac:dyDescent="0.2"/>
    <row r="507" s="141" customFormat="1" ht="12.75" x14ac:dyDescent="0.2"/>
    <row r="508" s="141" customFormat="1" ht="12.75" x14ac:dyDescent="0.2"/>
    <row r="509" s="141" customFormat="1" ht="12.75" x14ac:dyDescent="0.2"/>
    <row r="510" s="141" customFormat="1" ht="12.75" x14ac:dyDescent="0.2"/>
    <row r="511" s="141" customFormat="1" ht="12.75" x14ac:dyDescent="0.2"/>
    <row r="512" s="141" customFormat="1" ht="12.75" x14ac:dyDescent="0.2"/>
    <row r="513" s="141" customFormat="1" ht="12.75" x14ac:dyDescent="0.2"/>
    <row r="514" s="141" customFormat="1" ht="12.75" x14ac:dyDescent="0.2"/>
    <row r="515" s="141" customFormat="1" ht="12.75" x14ac:dyDescent="0.2"/>
    <row r="516" s="141" customFormat="1" ht="12.75" x14ac:dyDescent="0.2"/>
    <row r="517" s="141" customFormat="1" ht="12.75" x14ac:dyDescent="0.2"/>
    <row r="518" s="141" customFormat="1" ht="12.75" x14ac:dyDescent="0.2"/>
    <row r="519" s="141" customFormat="1" ht="12.75" x14ac:dyDescent="0.2"/>
    <row r="520" s="141" customFormat="1" ht="12.75" x14ac:dyDescent="0.2"/>
    <row r="521" s="141" customFormat="1" ht="12.75" x14ac:dyDescent="0.2"/>
    <row r="522" s="141" customFormat="1" ht="12.75" x14ac:dyDescent="0.2"/>
    <row r="523" s="141" customFormat="1" ht="12.75" x14ac:dyDescent="0.2"/>
    <row r="524" s="141" customFormat="1" ht="12.75" x14ac:dyDescent="0.2"/>
    <row r="525" s="141" customFormat="1" ht="12.75" x14ac:dyDescent="0.2"/>
    <row r="526" s="141" customFormat="1" ht="12.75" x14ac:dyDescent="0.2"/>
    <row r="527" s="141" customFormat="1" ht="12.75" x14ac:dyDescent="0.2"/>
    <row r="528" s="141" customFormat="1" ht="12.75" x14ac:dyDescent="0.2"/>
    <row r="529" s="141" customFormat="1" ht="12.75" x14ac:dyDescent="0.2"/>
    <row r="530" s="141" customFormat="1" ht="12.75" x14ac:dyDescent="0.2"/>
    <row r="531" s="141" customFormat="1" ht="12.75" x14ac:dyDescent="0.2"/>
    <row r="532" s="141" customFormat="1" ht="12.75" x14ac:dyDescent="0.2"/>
    <row r="533" s="141" customFormat="1" ht="12.75" x14ac:dyDescent="0.2"/>
    <row r="534" s="141" customFormat="1" ht="12.75" x14ac:dyDescent="0.2"/>
    <row r="535" s="141" customFormat="1" ht="12.75" x14ac:dyDescent="0.2"/>
    <row r="536" s="141" customFormat="1" ht="12.75" x14ac:dyDescent="0.2"/>
    <row r="537" s="141" customFormat="1" ht="12.75" x14ac:dyDescent="0.2"/>
    <row r="538" s="141" customFormat="1" ht="12.75" x14ac:dyDescent="0.2"/>
    <row r="539" s="141" customFormat="1" ht="12.75" x14ac:dyDescent="0.2"/>
    <row r="540" s="141" customFormat="1" ht="12.75" x14ac:dyDescent="0.2"/>
    <row r="541" s="141" customFormat="1" ht="12.75" x14ac:dyDescent="0.2"/>
    <row r="542" s="141" customFormat="1" ht="12.75" x14ac:dyDescent="0.2"/>
    <row r="543" s="141" customFormat="1" ht="12.75" x14ac:dyDescent="0.2"/>
    <row r="544" s="141" customFormat="1" ht="12.75" x14ac:dyDescent="0.2"/>
    <row r="545" s="141" customFormat="1" ht="12.75" x14ac:dyDescent="0.2"/>
    <row r="546" s="141" customFormat="1" ht="12.75" x14ac:dyDescent="0.2"/>
    <row r="547" s="141" customFormat="1" ht="12.75" x14ac:dyDescent="0.2"/>
    <row r="548" s="141" customFormat="1" ht="12.75" x14ac:dyDescent="0.2"/>
    <row r="549" s="141" customFormat="1" ht="12.75" x14ac:dyDescent="0.2"/>
    <row r="550" s="141" customFormat="1" ht="12.75" x14ac:dyDescent="0.2"/>
    <row r="551" s="141" customFormat="1" ht="12.75" x14ac:dyDescent="0.2"/>
    <row r="552" s="141" customFormat="1" ht="12.75" x14ac:dyDescent="0.2"/>
    <row r="553" s="141" customFormat="1" ht="12.75" x14ac:dyDescent="0.2"/>
    <row r="554" s="141" customFormat="1" ht="12.75" x14ac:dyDescent="0.2"/>
    <row r="555" s="141" customFormat="1" ht="12.75" x14ac:dyDescent="0.2"/>
    <row r="556" s="141" customFormat="1" ht="12.75" x14ac:dyDescent="0.2"/>
    <row r="557" s="141" customFormat="1" ht="12.75" x14ac:dyDescent="0.2"/>
    <row r="558" s="141" customFormat="1" ht="12.75" x14ac:dyDescent="0.2"/>
    <row r="559" s="141" customFormat="1" ht="12.75" x14ac:dyDescent="0.2"/>
    <row r="560" s="141" customFormat="1" ht="12.75" x14ac:dyDescent="0.2"/>
    <row r="561" s="141" customFormat="1" ht="12.75" x14ac:dyDescent="0.2"/>
    <row r="562" s="141" customFormat="1" ht="12.75" x14ac:dyDescent="0.2"/>
    <row r="563" s="141" customFormat="1" ht="12.75" x14ac:dyDescent="0.2"/>
    <row r="564" s="141" customFormat="1" ht="12.75" x14ac:dyDescent="0.2"/>
    <row r="565" s="141" customFormat="1" ht="12.75" x14ac:dyDescent="0.2"/>
    <row r="566" s="141" customFormat="1" ht="12.75" x14ac:dyDescent="0.2"/>
    <row r="567" s="141" customFormat="1" ht="12.75" x14ac:dyDescent="0.2"/>
    <row r="568" s="141" customFormat="1" ht="12.75" x14ac:dyDescent="0.2"/>
    <row r="569" s="141" customFormat="1" ht="12.75" x14ac:dyDescent="0.2"/>
    <row r="570" s="141" customFormat="1" ht="12.75" x14ac:dyDescent="0.2"/>
    <row r="571" s="141" customFormat="1" ht="12.75" x14ac:dyDescent="0.2"/>
    <row r="572" s="141" customFormat="1" ht="12.75" x14ac:dyDescent="0.2"/>
    <row r="573" s="141" customFormat="1" ht="12.75" x14ac:dyDescent="0.2"/>
    <row r="574" s="141" customFormat="1" ht="12.75" x14ac:dyDescent="0.2"/>
    <row r="575" s="141" customFormat="1" ht="12.75" x14ac:dyDescent="0.2"/>
    <row r="576" s="141" customFormat="1" ht="12.75" x14ac:dyDescent="0.2"/>
    <row r="577" s="141" customFormat="1" ht="12.75" x14ac:dyDescent="0.2"/>
    <row r="578" s="141" customFormat="1" ht="12.75" x14ac:dyDescent="0.2"/>
    <row r="579" s="141" customFormat="1" ht="12.75" x14ac:dyDescent="0.2"/>
    <row r="580" s="141" customFormat="1" ht="12.75" x14ac:dyDescent="0.2"/>
    <row r="581" s="141" customFormat="1" ht="12.75" x14ac:dyDescent="0.2"/>
    <row r="582" s="141" customFormat="1" ht="12.75" x14ac:dyDescent="0.2"/>
    <row r="583" s="141" customFormat="1" ht="12.75" x14ac:dyDescent="0.2"/>
    <row r="584" s="141" customFormat="1" ht="12.75" x14ac:dyDescent="0.2"/>
    <row r="585" s="141" customFormat="1" ht="12.75" x14ac:dyDescent="0.2"/>
    <row r="586" s="141" customFormat="1" ht="12.75" x14ac:dyDescent="0.2"/>
    <row r="587" s="141" customFormat="1" ht="12.75" x14ac:dyDescent="0.2"/>
    <row r="588" s="141" customFormat="1" ht="12.75" x14ac:dyDescent="0.2"/>
    <row r="589" s="141" customFormat="1" ht="12.75" x14ac:dyDescent="0.2"/>
    <row r="590" s="141" customFormat="1" ht="12.75" x14ac:dyDescent="0.2"/>
    <row r="591" s="141" customFormat="1" ht="12.75" x14ac:dyDescent="0.2"/>
    <row r="592" s="141" customFormat="1" ht="12.75" x14ac:dyDescent="0.2"/>
    <row r="593" s="141" customFormat="1" ht="12.75" x14ac:dyDescent="0.2"/>
    <row r="594" s="141" customFormat="1" ht="12.75" x14ac:dyDescent="0.2"/>
    <row r="595" s="141" customFormat="1" ht="12.75" x14ac:dyDescent="0.2"/>
    <row r="596" s="141" customFormat="1" ht="12.75" x14ac:dyDescent="0.2"/>
    <row r="597" s="141" customFormat="1" ht="12.75" x14ac:dyDescent="0.2"/>
    <row r="598" s="141" customFormat="1" ht="12.75" x14ac:dyDescent="0.2"/>
    <row r="599" s="141" customFormat="1" ht="12.75" x14ac:dyDescent="0.2"/>
    <row r="600" s="141" customFormat="1" ht="12.75" x14ac:dyDescent="0.2"/>
    <row r="601" s="141" customFormat="1" ht="12.75" x14ac:dyDescent="0.2"/>
    <row r="602" s="141" customFormat="1" ht="12.75" x14ac:dyDescent="0.2"/>
    <row r="603" s="141" customFormat="1" ht="12.75" x14ac:dyDescent="0.2"/>
    <row r="604" s="141" customFormat="1" ht="12.75" x14ac:dyDescent="0.2"/>
    <row r="605" s="141" customFormat="1" ht="12.75" x14ac:dyDescent="0.2"/>
    <row r="606" s="141" customFormat="1" ht="12.75" x14ac:dyDescent="0.2"/>
    <row r="607" s="141" customFormat="1" ht="12.75" x14ac:dyDescent="0.2"/>
    <row r="608" s="141" customFormat="1" ht="12.75" x14ac:dyDescent="0.2"/>
    <row r="609" s="141" customFormat="1" ht="12.75" x14ac:dyDescent="0.2"/>
    <row r="610" s="141" customFormat="1" ht="12.75" x14ac:dyDescent="0.2"/>
    <row r="611" s="141" customFormat="1" ht="12.75" x14ac:dyDescent="0.2"/>
    <row r="612" s="141" customFormat="1" ht="12.75" x14ac:dyDescent="0.2"/>
    <row r="613" s="141" customFormat="1" ht="12.75" x14ac:dyDescent="0.2"/>
    <row r="614" s="141" customFormat="1" ht="12.75" x14ac:dyDescent="0.2"/>
    <row r="615" s="141" customFormat="1" ht="12.75" x14ac:dyDescent="0.2"/>
    <row r="616" s="141" customFormat="1" ht="12.75" x14ac:dyDescent="0.2"/>
    <row r="617" s="141" customFormat="1" ht="12.75" x14ac:dyDescent="0.2"/>
    <row r="618" s="141" customFormat="1" ht="12.75" x14ac:dyDescent="0.2"/>
    <row r="619" s="141" customFormat="1" ht="12.75" x14ac:dyDescent="0.2"/>
    <row r="620" s="141" customFormat="1" ht="12.75" x14ac:dyDescent="0.2"/>
    <row r="621" s="141" customFormat="1" ht="12.75" x14ac:dyDescent="0.2"/>
    <row r="622" s="141" customFormat="1" ht="12.75" x14ac:dyDescent="0.2"/>
    <row r="623" s="141" customFormat="1" ht="12.75" x14ac:dyDescent="0.2"/>
    <row r="624" s="141" customFormat="1" ht="12.75" x14ac:dyDescent="0.2"/>
    <row r="625" s="141" customFormat="1" ht="12.75" x14ac:dyDescent="0.2"/>
    <row r="626" s="141" customFormat="1" ht="12.75" x14ac:dyDescent="0.2"/>
    <row r="627" s="141" customFormat="1" ht="12.75" x14ac:dyDescent="0.2"/>
    <row r="628" s="141" customFormat="1" ht="12.75" x14ac:dyDescent="0.2"/>
    <row r="629" s="141" customFormat="1" ht="12.75" x14ac:dyDescent="0.2"/>
    <row r="630" s="141" customFormat="1" ht="12.75" x14ac:dyDescent="0.2"/>
    <row r="631" s="141" customFormat="1" ht="12.75" x14ac:dyDescent="0.2"/>
    <row r="632" s="141" customFormat="1" ht="12.75" x14ac:dyDescent="0.2"/>
    <row r="633" s="141" customFormat="1" ht="12.75" x14ac:dyDescent="0.2"/>
    <row r="634" s="141" customFormat="1" ht="12.75" x14ac:dyDescent="0.2"/>
    <row r="635" s="141" customFormat="1" ht="12.75" x14ac:dyDescent="0.2"/>
    <row r="636" s="141" customFormat="1" ht="12.75" x14ac:dyDescent="0.2"/>
    <row r="637" s="141" customFormat="1" ht="12.75" x14ac:dyDescent="0.2"/>
    <row r="638" s="141" customFormat="1" ht="12.75" x14ac:dyDescent="0.2"/>
    <row r="639" s="141" customFormat="1" ht="12.75" x14ac:dyDescent="0.2"/>
    <row r="640" s="141" customFormat="1" ht="12.75" x14ac:dyDescent="0.2"/>
    <row r="641" s="141" customFormat="1" ht="12.75" x14ac:dyDescent="0.2"/>
    <row r="642" s="141" customFormat="1" ht="12.75" x14ac:dyDescent="0.2"/>
    <row r="643" s="141" customFormat="1" ht="12.75" x14ac:dyDescent="0.2"/>
    <row r="644" s="141" customFormat="1" ht="12.75" x14ac:dyDescent="0.2"/>
    <row r="645" s="141" customFormat="1" ht="12.75" x14ac:dyDescent="0.2"/>
    <row r="646" s="141" customFormat="1" ht="12.75" x14ac:dyDescent="0.2"/>
    <row r="647" s="141" customFormat="1" ht="12.75" x14ac:dyDescent="0.2"/>
    <row r="648" s="141" customFormat="1" ht="12.75" x14ac:dyDescent="0.2"/>
    <row r="649" s="141" customFormat="1" ht="12.75" x14ac:dyDescent="0.2"/>
    <row r="650" s="141" customFormat="1" ht="12.75" x14ac:dyDescent="0.2"/>
    <row r="651" s="141" customFormat="1" ht="12.75" x14ac:dyDescent="0.2"/>
    <row r="652" s="141" customFormat="1" ht="12.75" x14ac:dyDescent="0.2"/>
    <row r="653" s="141" customFormat="1" ht="12.75" x14ac:dyDescent="0.2"/>
    <row r="654" s="141" customFormat="1" ht="12.75" x14ac:dyDescent="0.2"/>
    <row r="655" s="141" customFormat="1" ht="12.75" x14ac:dyDescent="0.2"/>
    <row r="656" s="141" customFormat="1" ht="12.75" x14ac:dyDescent="0.2"/>
    <row r="657" s="141" customFormat="1" ht="12.75" x14ac:dyDescent="0.2"/>
    <row r="658" s="141" customFormat="1" ht="12.75" x14ac:dyDescent="0.2"/>
    <row r="659" s="141" customFormat="1" ht="12.75" x14ac:dyDescent="0.2"/>
    <row r="660" s="141" customFormat="1" ht="12.75" x14ac:dyDescent="0.2"/>
    <row r="661" s="141" customFormat="1" ht="12.75" x14ac:dyDescent="0.2"/>
    <row r="662" s="141" customFormat="1" ht="12.75" x14ac:dyDescent="0.2"/>
    <row r="663" s="141" customFormat="1" ht="12.75" x14ac:dyDescent="0.2"/>
    <row r="664" s="141" customFormat="1" ht="12.75" x14ac:dyDescent="0.2"/>
    <row r="665" s="141" customFormat="1" ht="12.75" x14ac:dyDescent="0.2"/>
    <row r="666" s="141" customFormat="1" ht="12.75" x14ac:dyDescent="0.2"/>
    <row r="667" s="141" customFormat="1" ht="12.75" x14ac:dyDescent="0.2"/>
    <row r="668" s="141" customFormat="1" ht="12.75" x14ac:dyDescent="0.2"/>
    <row r="669" s="141" customFormat="1" ht="12.75" x14ac:dyDescent="0.2"/>
    <row r="670" s="141" customFormat="1" ht="12.75" x14ac:dyDescent="0.2"/>
    <row r="671" s="141" customFormat="1" ht="12.75" x14ac:dyDescent="0.2"/>
    <row r="672" s="141" customFormat="1" ht="12.75" x14ac:dyDescent="0.2"/>
    <row r="673" s="141" customFormat="1" ht="12.75" x14ac:dyDescent="0.2"/>
    <row r="674" s="141" customFormat="1" ht="12.75" x14ac:dyDescent="0.2"/>
    <row r="675" s="141" customFormat="1" ht="12.75" x14ac:dyDescent="0.2"/>
    <row r="676" s="141" customFormat="1" ht="12.75" x14ac:dyDescent="0.2"/>
    <row r="677" s="141" customFormat="1" ht="12.75" x14ac:dyDescent="0.2"/>
    <row r="678" s="141" customFormat="1" ht="12.75" x14ac:dyDescent="0.2"/>
    <row r="679" s="141" customFormat="1" ht="12.75" x14ac:dyDescent="0.2"/>
    <row r="680" s="141" customFormat="1" ht="12.75" x14ac:dyDescent="0.2"/>
    <row r="681" s="141" customFormat="1" ht="12.75" x14ac:dyDescent="0.2"/>
    <row r="682" s="141" customFormat="1" ht="12.75" x14ac:dyDescent="0.2"/>
    <row r="683" s="141" customFormat="1" ht="12.75" x14ac:dyDescent="0.2"/>
    <row r="684" s="141" customFormat="1" ht="12.75" x14ac:dyDescent="0.2"/>
    <row r="685" s="141" customFormat="1" ht="12.75" x14ac:dyDescent="0.2"/>
    <row r="686" s="141" customFormat="1" ht="12.75" x14ac:dyDescent="0.2"/>
    <row r="687" s="141" customFormat="1" ht="12.75" x14ac:dyDescent="0.2"/>
    <row r="688" s="141" customFormat="1" ht="12.75" x14ac:dyDescent="0.2"/>
    <row r="689" s="141" customFormat="1" ht="12.75" x14ac:dyDescent="0.2"/>
    <row r="690" s="141" customFormat="1" ht="12.75" x14ac:dyDescent="0.2"/>
    <row r="691" s="141" customFormat="1" ht="12.75" x14ac:dyDescent="0.2"/>
    <row r="692" s="141" customFormat="1" ht="12.75" x14ac:dyDescent="0.2"/>
    <row r="693" s="141" customFormat="1" ht="12.75" x14ac:dyDescent="0.2"/>
    <row r="694" s="141" customFormat="1" ht="12.75" x14ac:dyDescent="0.2"/>
    <row r="695" s="141" customFormat="1" ht="12.75" x14ac:dyDescent="0.2"/>
    <row r="696" s="141" customFormat="1" ht="12.75" x14ac:dyDescent="0.2"/>
    <row r="697" s="141" customFormat="1" ht="12.75" x14ac:dyDescent="0.2"/>
    <row r="698" s="141" customFormat="1" ht="12.75" x14ac:dyDescent="0.2"/>
    <row r="699" s="141" customFormat="1" ht="12.75" x14ac:dyDescent="0.2"/>
    <row r="700" s="141" customFormat="1" ht="12.75" x14ac:dyDescent="0.2"/>
    <row r="701" s="141" customFormat="1" ht="12.75" x14ac:dyDescent="0.2"/>
    <row r="702" s="141" customFormat="1" ht="12.75" x14ac:dyDescent="0.2"/>
    <row r="703" s="141" customFormat="1" ht="12.75" x14ac:dyDescent="0.2"/>
    <row r="704" s="141" customFormat="1" ht="12.75" x14ac:dyDescent="0.2"/>
    <row r="705" s="141" customFormat="1" ht="12.75" x14ac:dyDescent="0.2"/>
    <row r="706" s="141" customFormat="1" ht="12.75" x14ac:dyDescent="0.2"/>
    <row r="707" s="141" customFormat="1" ht="12.75" x14ac:dyDescent="0.2"/>
    <row r="708" s="141" customFormat="1" ht="12.75" x14ac:dyDescent="0.2"/>
    <row r="709" s="141" customFormat="1" ht="12.75" x14ac:dyDescent="0.2"/>
    <row r="710" s="141" customFormat="1" ht="12.75" x14ac:dyDescent="0.2"/>
    <row r="711" s="141" customFormat="1" ht="12.75" x14ac:dyDescent="0.2"/>
    <row r="712" s="141" customFormat="1" ht="12.75" x14ac:dyDescent="0.2"/>
    <row r="713" s="141" customFormat="1" ht="12.75" x14ac:dyDescent="0.2"/>
    <row r="714" s="141" customFormat="1" ht="12.75" x14ac:dyDescent="0.2"/>
    <row r="715" s="141" customFormat="1" ht="12.75" x14ac:dyDescent="0.2"/>
    <row r="716" s="141" customFormat="1" ht="12.75" x14ac:dyDescent="0.2"/>
    <row r="717" s="141" customFormat="1" ht="12.75" x14ac:dyDescent="0.2"/>
    <row r="718" s="141" customFormat="1" ht="12.75" x14ac:dyDescent="0.2"/>
    <row r="719" s="141" customFormat="1" ht="12.75" x14ac:dyDescent="0.2"/>
    <row r="720" s="141" customFormat="1" ht="12.75" x14ac:dyDescent="0.2"/>
    <row r="721" s="141" customFormat="1" ht="12.75" x14ac:dyDescent="0.2"/>
    <row r="722" s="141" customFormat="1" ht="12.75" x14ac:dyDescent="0.2"/>
    <row r="723" s="141" customFormat="1" ht="12.75" x14ac:dyDescent="0.2"/>
    <row r="724" s="141" customFormat="1" ht="12.75" x14ac:dyDescent="0.2"/>
    <row r="725" s="141" customFormat="1" ht="12.75" x14ac:dyDescent="0.2"/>
    <row r="726" s="141" customFormat="1" ht="12.75" x14ac:dyDescent="0.2"/>
    <row r="727" s="141" customFormat="1" ht="12.75" x14ac:dyDescent="0.2"/>
    <row r="728" s="141" customFormat="1" ht="12.75" x14ac:dyDescent="0.2"/>
    <row r="729" s="141" customFormat="1" ht="12.75" x14ac:dyDescent="0.2"/>
    <row r="730" s="141" customFormat="1" ht="12.75" x14ac:dyDescent="0.2"/>
    <row r="731" s="141" customFormat="1" ht="12.75" x14ac:dyDescent="0.2"/>
    <row r="732" s="141" customFormat="1" ht="12.75" x14ac:dyDescent="0.2"/>
    <row r="733" s="141" customFormat="1" ht="12.75" x14ac:dyDescent="0.2"/>
    <row r="734" s="141" customFormat="1" ht="12.75" x14ac:dyDescent="0.2"/>
    <row r="735" s="141" customFormat="1" ht="12.75" x14ac:dyDescent="0.2"/>
    <row r="736" s="141" customFormat="1" ht="12.75" x14ac:dyDescent="0.2"/>
    <row r="737" s="141" customFormat="1" ht="12.75" x14ac:dyDescent="0.2"/>
    <row r="738" s="141" customFormat="1" ht="12.75" x14ac:dyDescent="0.2"/>
    <row r="739" s="141" customFormat="1" ht="12.75" x14ac:dyDescent="0.2"/>
    <row r="740" s="141" customFormat="1" ht="12.75" x14ac:dyDescent="0.2"/>
    <row r="741" s="141" customFormat="1" ht="12.75" x14ac:dyDescent="0.2"/>
    <row r="742" s="141" customFormat="1" ht="12.75" x14ac:dyDescent="0.2"/>
    <row r="743" s="141" customFormat="1" ht="12.75" x14ac:dyDescent="0.2"/>
    <row r="744" s="141" customFormat="1" ht="12.75" x14ac:dyDescent="0.2"/>
    <row r="745" s="141" customFormat="1" ht="12.75" x14ac:dyDescent="0.2"/>
    <row r="746" s="141" customFormat="1" ht="12.75" x14ac:dyDescent="0.2"/>
    <row r="747" s="141" customFormat="1" ht="12.75" x14ac:dyDescent="0.2"/>
    <row r="748" s="141" customFormat="1" ht="12.75" x14ac:dyDescent="0.2"/>
    <row r="749" s="141" customFormat="1" ht="12.75" x14ac:dyDescent="0.2"/>
    <row r="750" s="141" customFormat="1" ht="12.75" x14ac:dyDescent="0.2"/>
    <row r="751" s="141" customFormat="1" ht="12.75" x14ac:dyDescent="0.2"/>
    <row r="752" s="141" customFormat="1" ht="12.75" x14ac:dyDescent="0.2"/>
    <row r="753" s="141" customFormat="1" ht="12.75" x14ac:dyDescent="0.2"/>
    <row r="754" s="141" customFormat="1" ht="12.75" x14ac:dyDescent="0.2"/>
    <row r="755" s="141" customFormat="1" ht="12.75" x14ac:dyDescent="0.2"/>
    <row r="756" s="141" customFormat="1" ht="12.75" x14ac:dyDescent="0.2"/>
    <row r="757" s="141" customFormat="1" ht="12.75" x14ac:dyDescent="0.2"/>
    <row r="758" s="141" customFormat="1" ht="12.75" x14ac:dyDescent="0.2"/>
    <row r="759" s="141" customFormat="1" ht="12.75" x14ac:dyDescent="0.2"/>
    <row r="760" s="141" customFormat="1" ht="12.75" x14ac:dyDescent="0.2"/>
    <row r="761" s="141" customFormat="1" ht="12.75" x14ac:dyDescent="0.2"/>
    <row r="762" s="141" customFormat="1" ht="12.75" x14ac:dyDescent="0.2"/>
    <row r="763" s="141" customFormat="1" ht="12.75" x14ac:dyDescent="0.2"/>
    <row r="764" s="141" customFormat="1" ht="12.75" x14ac:dyDescent="0.2"/>
    <row r="765" s="141" customFormat="1" ht="12.75" x14ac:dyDescent="0.2"/>
    <row r="766" s="141" customFormat="1" ht="12.75" x14ac:dyDescent="0.2"/>
    <row r="767" s="141" customFormat="1" ht="12.75" x14ac:dyDescent="0.2"/>
    <row r="768" s="141" customFormat="1" ht="12.75" x14ac:dyDescent="0.2"/>
    <row r="769" s="141" customFormat="1" ht="12.75" x14ac:dyDescent="0.2"/>
    <row r="770" s="141" customFormat="1" ht="12.75" x14ac:dyDescent="0.2"/>
    <row r="771" s="141" customFormat="1" ht="12.75" x14ac:dyDescent="0.2"/>
    <row r="772" s="141" customFormat="1" ht="12.75" x14ac:dyDescent="0.2"/>
    <row r="773" s="141" customFormat="1" ht="12.75" x14ac:dyDescent="0.2"/>
    <row r="774" s="141" customFormat="1" ht="12.75" x14ac:dyDescent="0.2"/>
    <row r="775" s="141" customFormat="1" ht="12.75" x14ac:dyDescent="0.2"/>
    <row r="776" s="141" customFormat="1" ht="12.75" x14ac:dyDescent="0.2"/>
    <row r="777" s="141" customFormat="1" ht="12.75" x14ac:dyDescent="0.2"/>
    <row r="778" s="141" customFormat="1" ht="12.75" x14ac:dyDescent="0.2"/>
    <row r="779" s="141" customFormat="1" ht="12.75" x14ac:dyDescent="0.2"/>
    <row r="780" s="141" customFormat="1" ht="12.75" x14ac:dyDescent="0.2"/>
    <row r="781" s="141" customFormat="1" ht="12.75" x14ac:dyDescent="0.2"/>
    <row r="782" s="141" customFormat="1" ht="12.75" x14ac:dyDescent="0.2"/>
    <row r="783" s="141" customFormat="1" ht="12.75" x14ac:dyDescent="0.2"/>
    <row r="784" s="141" customFormat="1" ht="12.75" x14ac:dyDescent="0.2"/>
    <row r="785" s="141" customFormat="1" ht="12.75" x14ac:dyDescent="0.2"/>
    <row r="786" s="141" customFormat="1" ht="12.75" x14ac:dyDescent="0.2"/>
    <row r="787" s="141" customFormat="1" ht="12.75" x14ac:dyDescent="0.2"/>
    <row r="788" s="141" customFormat="1" ht="12.75" x14ac:dyDescent="0.2"/>
    <row r="789" s="141" customFormat="1" ht="12.75" x14ac:dyDescent="0.2"/>
    <row r="790" s="141" customFormat="1" ht="12.75" x14ac:dyDescent="0.2"/>
    <row r="791" s="141" customFormat="1" ht="12.75" x14ac:dyDescent="0.2"/>
    <row r="792" s="141" customFormat="1" ht="12.75" x14ac:dyDescent="0.2"/>
    <row r="793" s="141" customFormat="1" ht="12.75" x14ac:dyDescent="0.2"/>
    <row r="794" s="141" customFormat="1" ht="12.75" x14ac:dyDescent="0.2"/>
    <row r="795" s="141" customFormat="1" ht="12.75" x14ac:dyDescent="0.2"/>
    <row r="796" s="141" customFormat="1" ht="12.75" x14ac:dyDescent="0.2"/>
    <row r="797" s="141" customFormat="1" ht="12.75" x14ac:dyDescent="0.2"/>
    <row r="798" s="141" customFormat="1" ht="12.75" x14ac:dyDescent="0.2"/>
    <row r="799" s="141" customFormat="1" ht="12.75" x14ac:dyDescent="0.2"/>
    <row r="800" s="141" customFormat="1" ht="12.75" x14ac:dyDescent="0.2"/>
    <row r="801" s="141" customFormat="1" ht="12.75" x14ac:dyDescent="0.2"/>
    <row r="802" s="141" customFormat="1" ht="12.75" x14ac:dyDescent="0.2"/>
    <row r="803" s="141" customFormat="1" ht="12.75" x14ac:dyDescent="0.2"/>
    <row r="804" s="141" customFormat="1" ht="12.75" x14ac:dyDescent="0.2"/>
    <row r="805" s="141" customFormat="1" ht="12.75" x14ac:dyDescent="0.2"/>
    <row r="806" s="141" customFormat="1" ht="12.75" x14ac:dyDescent="0.2"/>
    <row r="807" s="141" customFormat="1" ht="12.75" x14ac:dyDescent="0.2"/>
    <row r="808" s="141" customFormat="1" ht="12.75" x14ac:dyDescent="0.2"/>
    <row r="809" s="141" customFormat="1" ht="12.75" x14ac:dyDescent="0.2"/>
    <row r="810" s="141" customFormat="1" ht="12.75" x14ac:dyDescent="0.2"/>
    <row r="811" s="141" customFormat="1" ht="12.75" x14ac:dyDescent="0.2"/>
    <row r="812" s="141" customFormat="1" ht="12.75" x14ac:dyDescent="0.2"/>
    <row r="813" s="141" customFormat="1" ht="12.75" x14ac:dyDescent="0.2"/>
    <row r="814" s="141" customFormat="1" ht="12.75" x14ac:dyDescent="0.2"/>
    <row r="815" s="141" customFormat="1" ht="12.75" x14ac:dyDescent="0.2"/>
    <row r="816" s="141" customFormat="1" ht="12.75" x14ac:dyDescent="0.2"/>
    <row r="817" s="141" customFormat="1" ht="12.75" x14ac:dyDescent="0.2"/>
    <row r="818" s="141" customFormat="1" ht="12.75" x14ac:dyDescent="0.2"/>
    <row r="819" s="141" customFormat="1" ht="12.75" x14ac:dyDescent="0.2"/>
    <row r="820" s="141" customFormat="1" ht="12.75" x14ac:dyDescent="0.2"/>
    <row r="821" s="141" customFormat="1" ht="12.75" x14ac:dyDescent="0.2"/>
    <row r="822" s="141" customFormat="1" ht="12.75" x14ac:dyDescent="0.2"/>
    <row r="823" s="141" customFormat="1" ht="12.75" x14ac:dyDescent="0.2"/>
    <row r="824" s="141" customFormat="1" ht="12.75" x14ac:dyDescent="0.2"/>
    <row r="825" s="141" customFormat="1" ht="12.75" x14ac:dyDescent="0.2"/>
    <row r="826" s="141" customFormat="1" ht="12.75" x14ac:dyDescent="0.2"/>
    <row r="827" s="141" customFormat="1" ht="12.75" x14ac:dyDescent="0.2"/>
    <row r="828" s="141" customFormat="1" ht="12.75" x14ac:dyDescent="0.2"/>
    <row r="829" s="141" customFormat="1" ht="12.75" x14ac:dyDescent="0.2"/>
    <row r="830" s="141" customFormat="1" ht="12.75" x14ac:dyDescent="0.2"/>
    <row r="831" s="141" customFormat="1" ht="12.75" x14ac:dyDescent="0.2"/>
    <row r="832" s="141" customFormat="1" ht="12.75" x14ac:dyDescent="0.2"/>
    <row r="833" s="141" customFormat="1" ht="12.75" x14ac:dyDescent="0.2"/>
    <row r="834" s="141" customFormat="1" ht="12.75" x14ac:dyDescent="0.2"/>
    <row r="835" s="141" customFormat="1" ht="12.75" x14ac:dyDescent="0.2"/>
    <row r="836" s="141" customFormat="1" ht="12.75" x14ac:dyDescent="0.2"/>
    <row r="837" s="141" customFormat="1" ht="12.75" x14ac:dyDescent="0.2"/>
    <row r="838" s="141" customFormat="1" ht="12.75" x14ac:dyDescent="0.2"/>
    <row r="839" s="141" customFormat="1" ht="12.75" x14ac:dyDescent="0.2"/>
    <row r="840" s="141" customFormat="1" ht="12.75" x14ac:dyDescent="0.2"/>
    <row r="841" s="141" customFormat="1" ht="12.75" x14ac:dyDescent="0.2"/>
    <row r="842" s="141" customFormat="1" ht="12.75" x14ac:dyDescent="0.2"/>
    <row r="843" s="141" customFormat="1" ht="12.75" x14ac:dyDescent="0.2"/>
    <row r="844" s="141" customFormat="1" ht="12.75" x14ac:dyDescent="0.2"/>
    <row r="845" s="141" customFormat="1" ht="12.75" x14ac:dyDescent="0.2"/>
    <row r="846" s="141" customFormat="1" ht="12.75" x14ac:dyDescent="0.2"/>
    <row r="847" s="141" customFormat="1" ht="12.75" x14ac:dyDescent="0.2"/>
    <row r="848" s="141" customFormat="1" ht="12.75" x14ac:dyDescent="0.2"/>
    <row r="849" s="141" customFormat="1" ht="12.75" x14ac:dyDescent="0.2"/>
    <row r="850" s="141" customFormat="1" ht="12.75" x14ac:dyDescent="0.2"/>
    <row r="851" s="141" customFormat="1" ht="12.75" x14ac:dyDescent="0.2"/>
    <row r="852" s="141" customFormat="1" ht="12.75" x14ac:dyDescent="0.2"/>
    <row r="853" s="141" customFormat="1" ht="12.75" x14ac:dyDescent="0.2"/>
    <row r="854" s="141" customFormat="1" ht="12.75" x14ac:dyDescent="0.2"/>
    <row r="855" s="141" customFormat="1" ht="12.75" x14ac:dyDescent="0.2"/>
    <row r="856" s="141" customFormat="1" ht="12.75" x14ac:dyDescent="0.2"/>
    <row r="857" s="141" customFormat="1" ht="12.75" x14ac:dyDescent="0.2"/>
    <row r="858" s="141" customFormat="1" ht="12.75" x14ac:dyDescent="0.2"/>
    <row r="859" s="141" customFormat="1" ht="12.75" x14ac:dyDescent="0.2"/>
    <row r="860" s="141" customFormat="1" ht="12.75" x14ac:dyDescent="0.2"/>
    <row r="861" s="141" customFormat="1" ht="12.75" x14ac:dyDescent="0.2"/>
    <row r="862" s="141" customFormat="1" ht="12.75" x14ac:dyDescent="0.2"/>
    <row r="863" s="141" customFormat="1" ht="12.75" x14ac:dyDescent="0.2"/>
    <row r="864" s="141" customFormat="1" ht="12.75" x14ac:dyDescent="0.2"/>
    <row r="865" s="141" customFormat="1" ht="12.75" x14ac:dyDescent="0.2"/>
    <row r="866" s="141" customFormat="1" ht="12.75" x14ac:dyDescent="0.2"/>
    <row r="867" s="141" customFormat="1" ht="12.75" x14ac:dyDescent="0.2"/>
    <row r="868" s="141" customFormat="1" ht="12.75" x14ac:dyDescent="0.2"/>
    <row r="869" s="141" customFormat="1" ht="12.75" x14ac:dyDescent="0.2"/>
    <row r="870" s="141" customFormat="1" ht="12.75" x14ac:dyDescent="0.2"/>
    <row r="871" s="141" customFormat="1" ht="12.75" x14ac:dyDescent="0.2"/>
    <row r="872" s="141" customFormat="1" ht="12.75" x14ac:dyDescent="0.2"/>
    <row r="873" s="141" customFormat="1" ht="12.75" x14ac:dyDescent="0.2"/>
    <row r="874" s="141" customFormat="1" ht="12.75" x14ac:dyDescent="0.2"/>
    <row r="875" s="141" customFormat="1" ht="12.75" x14ac:dyDescent="0.2"/>
    <row r="876" s="141" customFormat="1" ht="12.75" x14ac:dyDescent="0.2"/>
    <row r="877" s="141" customFormat="1" ht="12.75" x14ac:dyDescent="0.2"/>
    <row r="878" s="141" customFormat="1" ht="12.75" x14ac:dyDescent="0.2"/>
    <row r="879" s="141" customFormat="1" ht="12.75" x14ac:dyDescent="0.2"/>
    <row r="880" s="141" customFormat="1" ht="12.75" x14ac:dyDescent="0.2"/>
    <row r="881" s="141" customFormat="1" ht="12.75" x14ac:dyDescent="0.2"/>
    <row r="882" s="141" customFormat="1" ht="12.75" x14ac:dyDescent="0.2"/>
    <row r="883" s="141" customFormat="1" ht="12.75" x14ac:dyDescent="0.2"/>
    <row r="884" s="141" customFormat="1" ht="12.75" x14ac:dyDescent="0.2"/>
    <row r="885" s="141" customFormat="1" ht="12.75" x14ac:dyDescent="0.2"/>
    <row r="886" s="141" customFormat="1" ht="12.75" x14ac:dyDescent="0.2"/>
    <row r="887" s="141" customFormat="1" ht="12.75" x14ac:dyDescent="0.2"/>
    <row r="888" s="141" customFormat="1" ht="12.75" x14ac:dyDescent="0.2"/>
    <row r="889" s="141" customFormat="1" ht="12.75" x14ac:dyDescent="0.2"/>
    <row r="890" s="141" customFormat="1" ht="12.75" x14ac:dyDescent="0.2"/>
    <row r="891" s="141" customFormat="1" ht="12.75" x14ac:dyDescent="0.2"/>
    <row r="892" s="141" customFormat="1" ht="12.75" x14ac:dyDescent="0.2"/>
    <row r="893" s="141" customFormat="1" ht="12.75" x14ac:dyDescent="0.2"/>
    <row r="894" s="141" customFormat="1" ht="12.75" x14ac:dyDescent="0.2"/>
    <row r="895" s="141" customFormat="1" ht="12.75" x14ac:dyDescent="0.2"/>
    <row r="896" s="141" customFormat="1" ht="12.75" x14ac:dyDescent="0.2"/>
    <row r="897" s="141" customFormat="1" ht="12.75" x14ac:dyDescent="0.2"/>
    <row r="898" s="141" customFormat="1" ht="12.75" x14ac:dyDescent="0.2"/>
    <row r="899" s="141" customFormat="1" ht="12.75" x14ac:dyDescent="0.2"/>
    <row r="900" s="141" customFormat="1" ht="12.75" x14ac:dyDescent="0.2"/>
    <row r="901" s="141" customFormat="1" ht="12.75" x14ac:dyDescent="0.2"/>
    <row r="902" s="141" customFormat="1" ht="12.75" x14ac:dyDescent="0.2"/>
    <row r="903" s="141" customFormat="1" ht="12.75" x14ac:dyDescent="0.2"/>
    <row r="904" s="141" customFormat="1" ht="12.75" x14ac:dyDescent="0.2"/>
    <row r="905" s="141" customFormat="1" ht="12.75" x14ac:dyDescent="0.2"/>
    <row r="906" s="141" customFormat="1" ht="12.75" x14ac:dyDescent="0.2"/>
    <row r="907" s="141" customFormat="1" ht="12.75" x14ac:dyDescent="0.2"/>
    <row r="908" s="141" customFormat="1" ht="12.75" x14ac:dyDescent="0.2"/>
    <row r="909" s="141" customFormat="1" ht="12.75" x14ac:dyDescent="0.2"/>
    <row r="910" s="141" customFormat="1" ht="12.75" x14ac:dyDescent="0.2"/>
    <row r="911" s="141" customFormat="1" ht="12.75" x14ac:dyDescent="0.2"/>
    <row r="912" s="141" customFormat="1" ht="12.75" x14ac:dyDescent="0.2"/>
    <row r="913" s="141" customFormat="1" ht="12.75" x14ac:dyDescent="0.2"/>
    <row r="914" s="141" customFormat="1" ht="12.75" x14ac:dyDescent="0.2"/>
    <row r="915" s="141" customFormat="1" ht="12.75" x14ac:dyDescent="0.2"/>
    <row r="916" s="141" customFormat="1" ht="12.75" x14ac:dyDescent="0.2"/>
    <row r="917" s="141" customFormat="1" ht="12.75" x14ac:dyDescent="0.2"/>
    <row r="918" s="141" customFormat="1" ht="12.75" x14ac:dyDescent="0.2"/>
    <row r="919" s="141" customFormat="1" ht="12.75" x14ac:dyDescent="0.2"/>
    <row r="920" s="141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7" priority="1">
      <formula>LEN(TRIM(C16))=0</formula>
    </cfRule>
  </conditionalFormatting>
  <conditionalFormatting sqref="E9:E13">
    <cfRule type="containsBlanks" dxfId="76" priority="2">
      <formula>LEN(TRIM(E9))=0</formula>
    </cfRule>
  </conditionalFormatting>
  <conditionalFormatting sqref="H9:H14">
    <cfRule type="containsBlanks" dxfId="75" priority="29">
      <formula>LEN(TRIM(H9))=0</formula>
    </cfRule>
  </conditionalFormatting>
  <conditionalFormatting sqref="H16:H56">
    <cfRule type="containsBlanks" dxfId="74" priority="15">
      <formula>LEN(TRIM(H16))=0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topLeftCell="A112" zoomScale="150" workbookViewId="0">
      <selection activeCell="A123" sqref="A123:A125"/>
    </sheetView>
  </sheetViews>
  <sheetFormatPr baseColWidth="10" defaultColWidth="11.42578125" defaultRowHeight="12.75" x14ac:dyDescent="0.25"/>
  <cols>
    <col min="1" max="1" width="7.7109375" style="39" customWidth="1"/>
    <col min="2" max="2" width="38" style="39" customWidth="1"/>
    <col min="3" max="4" width="8.42578125" style="39" customWidth="1"/>
    <col min="5" max="5" width="7" style="39" customWidth="1"/>
    <col min="6" max="6" width="8.42578125" style="39" customWidth="1"/>
    <col min="7" max="7" width="8.28515625" style="39" customWidth="1"/>
    <col min="8" max="8" width="7" style="39" customWidth="1"/>
    <col min="9" max="16384" width="11.42578125" style="39"/>
  </cols>
  <sheetData>
    <row r="1" spans="1:10" ht="15" customHeight="1" x14ac:dyDescent="0.25">
      <c r="A1" s="86" t="s">
        <v>325</v>
      </c>
      <c r="B1" s="86"/>
      <c r="C1" s="86"/>
      <c r="D1" s="86"/>
      <c r="E1" s="86"/>
    </row>
    <row r="2" spans="1:10" ht="13.5" x14ac:dyDescent="0.25">
      <c r="A2" s="278" t="s">
        <v>59</v>
      </c>
      <c r="B2" s="278"/>
      <c r="C2" s="278"/>
      <c r="D2" s="278"/>
      <c r="E2" s="278"/>
    </row>
    <row r="3" spans="1:10" ht="4.3499999999999996" customHeight="1" x14ac:dyDescent="0.25">
      <c r="A3" s="52"/>
      <c r="B3" s="52"/>
      <c r="C3" s="52"/>
      <c r="D3" s="52"/>
      <c r="E3" s="52"/>
    </row>
    <row r="4" spans="1:10" ht="12" customHeight="1" x14ac:dyDescent="0.25">
      <c r="A4" s="279" t="s">
        <v>31</v>
      </c>
      <c r="B4" s="279" t="s">
        <v>4</v>
      </c>
      <c r="C4" s="276" t="s">
        <v>359</v>
      </c>
      <c r="D4" s="277"/>
      <c r="E4" s="177" t="s">
        <v>32</v>
      </c>
      <c r="F4" s="276" t="s">
        <v>233</v>
      </c>
      <c r="G4" s="277"/>
      <c r="H4" s="178" t="s">
        <v>32</v>
      </c>
    </row>
    <row r="5" spans="1:10" x14ac:dyDescent="0.25">
      <c r="A5" s="280"/>
      <c r="B5" s="280"/>
      <c r="C5" s="172">
        <v>2023</v>
      </c>
      <c r="D5" s="173" t="s">
        <v>318</v>
      </c>
      <c r="E5" s="179" t="s">
        <v>33</v>
      </c>
      <c r="F5" s="172">
        <v>2023</v>
      </c>
      <c r="G5" s="173" t="s">
        <v>318</v>
      </c>
      <c r="H5" s="172" t="s">
        <v>33</v>
      </c>
    </row>
    <row r="6" spans="1:10" ht="3.95" customHeight="1" x14ac:dyDescent="0.25">
      <c r="A6" s="107"/>
      <c r="B6" s="107"/>
      <c r="C6" s="69"/>
      <c r="D6" s="69"/>
      <c r="E6" s="107"/>
      <c r="F6" s="69"/>
      <c r="G6" s="69"/>
      <c r="H6" s="107"/>
    </row>
    <row r="7" spans="1:10" ht="10.5" customHeight="1" x14ac:dyDescent="0.25">
      <c r="A7" s="101" t="s">
        <v>69</v>
      </c>
      <c r="B7" s="13" t="s">
        <v>241</v>
      </c>
      <c r="C7" s="143">
        <v>175801.28329099994</v>
      </c>
      <c r="D7" s="143">
        <v>288619.00868600013</v>
      </c>
      <c r="E7" s="209">
        <f t="shared" ref="E7:E57" si="0">IFERROR(((D7/C7-1)),"")</f>
        <v>0.64173436782173843</v>
      </c>
      <c r="F7" s="143">
        <v>41319.295976999987</v>
      </c>
      <c r="G7" s="143">
        <v>82701.870075000028</v>
      </c>
      <c r="H7" s="222">
        <f>IFERROR(((G7/F7-1)),"")</f>
        <v>1.0015314423807045</v>
      </c>
    </row>
    <row r="8" spans="1:10" ht="10.5" customHeight="1" x14ac:dyDescent="0.25">
      <c r="A8" s="101" t="s">
        <v>64</v>
      </c>
      <c r="B8" s="13" t="s">
        <v>240</v>
      </c>
      <c r="C8" s="143">
        <v>596779.09363299992</v>
      </c>
      <c r="D8" s="143">
        <v>567792.07319699973</v>
      </c>
      <c r="E8" s="209">
        <f t="shared" si="0"/>
        <v>-4.8572446228865918E-2</v>
      </c>
      <c r="F8" s="143">
        <v>585.6585</v>
      </c>
      <c r="G8" s="143">
        <v>1986.3741379999999</v>
      </c>
      <c r="H8" s="222">
        <f t="shared" ref="H8:H57" si="1">IFERROR(((G8/F8-1)),"")</f>
        <v>2.391693517638692</v>
      </c>
      <c r="I8" s="137"/>
      <c r="J8" s="137"/>
    </row>
    <row r="9" spans="1:10" ht="10.5" customHeight="1" x14ac:dyDescent="0.25">
      <c r="A9" s="101" t="s">
        <v>10</v>
      </c>
      <c r="B9" s="13" t="s">
        <v>202</v>
      </c>
      <c r="C9" s="143">
        <v>501403.56768000044</v>
      </c>
      <c r="D9" s="143">
        <v>367834.44671800034</v>
      </c>
      <c r="E9" s="209">
        <f t="shared" si="0"/>
        <v>-0.26639044787819488</v>
      </c>
      <c r="F9" s="143">
        <v>133540.51344000007</v>
      </c>
      <c r="G9" s="143">
        <v>148669.58656000008</v>
      </c>
      <c r="H9" s="222">
        <f t="shared" si="1"/>
        <v>0.11329200952037333</v>
      </c>
      <c r="I9" s="137"/>
      <c r="J9" s="137"/>
    </row>
    <row r="10" spans="1:10" ht="10.5" customHeight="1" x14ac:dyDescent="0.25">
      <c r="A10" s="101" t="s">
        <v>9</v>
      </c>
      <c r="B10" s="13" t="s">
        <v>292</v>
      </c>
      <c r="C10" s="143">
        <v>172320.14381700003</v>
      </c>
      <c r="D10" s="143">
        <v>229892.49097599994</v>
      </c>
      <c r="E10" s="209">
        <f t="shared" si="0"/>
        <v>0.33410108582627696</v>
      </c>
      <c r="F10" s="143">
        <v>33549.537870000015</v>
      </c>
      <c r="G10" s="143">
        <v>20194.380503000019</v>
      </c>
      <c r="H10" s="222">
        <f t="shared" si="1"/>
        <v>-0.3980727668664007</v>
      </c>
      <c r="I10" s="137"/>
      <c r="J10" s="137"/>
    </row>
    <row r="11" spans="1:10" ht="10.5" customHeight="1" x14ac:dyDescent="0.25">
      <c r="A11" s="101" t="s">
        <v>70</v>
      </c>
      <c r="B11" s="13" t="s">
        <v>294</v>
      </c>
      <c r="C11" s="143">
        <v>65901.237569999998</v>
      </c>
      <c r="D11" s="143">
        <v>91755.844603000005</v>
      </c>
      <c r="E11" s="209">
        <f t="shared" si="0"/>
        <v>0.39232354332553099</v>
      </c>
      <c r="F11" s="143">
        <v>7553.4798570000003</v>
      </c>
      <c r="G11" s="143">
        <v>6211.0139919999974</v>
      </c>
      <c r="H11" s="222">
        <f t="shared" si="1"/>
        <v>-0.17772813198884829</v>
      </c>
      <c r="I11" s="137"/>
      <c r="J11" s="137"/>
    </row>
    <row r="12" spans="1:10" ht="10.5" customHeight="1" x14ac:dyDescent="0.25">
      <c r="A12" s="101" t="s">
        <v>12</v>
      </c>
      <c r="B12" s="13" t="s">
        <v>204</v>
      </c>
      <c r="C12" s="143">
        <v>87878.955311999991</v>
      </c>
      <c r="D12" s="143">
        <v>83039.734389999983</v>
      </c>
      <c r="E12" s="209">
        <f t="shared" si="0"/>
        <v>-5.5066891781077043E-2</v>
      </c>
      <c r="F12" s="143">
        <v>11137.430754999996</v>
      </c>
      <c r="G12" s="143">
        <v>10627.006320999997</v>
      </c>
      <c r="H12" s="222">
        <f t="shared" si="1"/>
        <v>-4.5829639279315049E-2</v>
      </c>
      <c r="I12" s="137"/>
      <c r="J12" s="137"/>
    </row>
    <row r="13" spans="1:10" ht="10.5" customHeight="1" x14ac:dyDescent="0.25">
      <c r="A13" s="101" t="s">
        <v>68</v>
      </c>
      <c r="B13" s="13" t="s">
        <v>226</v>
      </c>
      <c r="C13" s="143">
        <v>143943.59336299991</v>
      </c>
      <c r="D13" s="143">
        <v>194873.01868999991</v>
      </c>
      <c r="E13" s="209">
        <f t="shared" si="0"/>
        <v>0.35381515868208968</v>
      </c>
      <c r="F13" s="143">
        <v>1064.133</v>
      </c>
      <c r="G13" s="143">
        <v>2309.594000000001</v>
      </c>
      <c r="H13" s="222">
        <f t="shared" si="1"/>
        <v>1.170399752662497</v>
      </c>
      <c r="I13" s="137"/>
      <c r="J13" s="137"/>
    </row>
    <row r="14" spans="1:10" ht="10.5" customHeight="1" x14ac:dyDescent="0.25">
      <c r="A14" s="101" t="s">
        <v>11</v>
      </c>
      <c r="B14" s="13" t="s">
        <v>203</v>
      </c>
      <c r="C14" s="143">
        <v>185639.95971599987</v>
      </c>
      <c r="D14" s="143">
        <v>111950.61309299991</v>
      </c>
      <c r="E14" s="209">
        <f t="shared" si="0"/>
        <v>-0.39694765467377358</v>
      </c>
      <c r="F14" s="143">
        <v>4087.8360299999999</v>
      </c>
      <c r="G14" s="143">
        <v>38590.825777999948</v>
      </c>
      <c r="H14" s="222">
        <f t="shared" si="1"/>
        <v>8.4404045306093032</v>
      </c>
      <c r="I14" s="137"/>
      <c r="J14" s="137"/>
    </row>
    <row r="15" spans="1:10" ht="10.5" customHeight="1" x14ac:dyDescent="0.25">
      <c r="A15" s="101" t="s">
        <v>35</v>
      </c>
      <c r="B15" s="13" t="s">
        <v>293</v>
      </c>
      <c r="C15" s="143">
        <v>183116.29320899997</v>
      </c>
      <c r="D15" s="143">
        <v>194552.93348900002</v>
      </c>
      <c r="E15" s="209">
        <f t="shared" si="0"/>
        <v>6.2455612657836168E-2</v>
      </c>
      <c r="F15" s="143">
        <v>13089.797</v>
      </c>
      <c r="G15" s="143">
        <v>24378.828099999999</v>
      </c>
      <c r="H15" s="222">
        <f t="shared" si="1"/>
        <v>0.86242980697103233</v>
      </c>
      <c r="I15" s="137"/>
      <c r="J15" s="137"/>
    </row>
    <row r="16" spans="1:10" ht="10.5" customHeight="1" x14ac:dyDescent="0.25">
      <c r="A16" s="101" t="s">
        <v>91</v>
      </c>
      <c r="B16" s="13" t="s">
        <v>244</v>
      </c>
      <c r="C16" s="143">
        <v>30345.674114000009</v>
      </c>
      <c r="D16" s="143">
        <v>32469.235600000004</v>
      </c>
      <c r="E16" s="209">
        <f t="shared" si="0"/>
        <v>6.9979051314608576E-2</v>
      </c>
      <c r="F16" s="143">
        <v>2015.8646600000004</v>
      </c>
      <c r="G16" s="143">
        <v>2640.9434630000001</v>
      </c>
      <c r="H16" s="222">
        <f t="shared" si="1"/>
        <v>0.31007974662346593</v>
      </c>
      <c r="I16" s="137"/>
      <c r="J16" s="137"/>
    </row>
    <row r="17" spans="1:10" ht="10.5" customHeight="1" x14ac:dyDescent="0.25">
      <c r="A17" s="101" t="s">
        <v>65</v>
      </c>
      <c r="B17" s="13" t="s">
        <v>208</v>
      </c>
      <c r="C17" s="143">
        <v>40368.965969000004</v>
      </c>
      <c r="D17" s="143">
        <v>48523.434824000004</v>
      </c>
      <c r="E17" s="209">
        <f t="shared" si="0"/>
        <v>0.20199845746016765</v>
      </c>
      <c r="F17" s="143">
        <v>4593.1709370000008</v>
      </c>
      <c r="G17" s="143">
        <v>5237.1772850000007</v>
      </c>
      <c r="H17" s="222">
        <f t="shared" si="1"/>
        <v>0.14020953211478515</v>
      </c>
      <c r="J17" s="137"/>
    </row>
    <row r="18" spans="1:10" ht="10.5" customHeight="1" x14ac:dyDescent="0.25">
      <c r="A18" s="101" t="s">
        <v>102</v>
      </c>
      <c r="B18" s="13" t="s">
        <v>207</v>
      </c>
      <c r="C18" s="143">
        <v>227862.509987</v>
      </c>
      <c r="D18" s="143">
        <v>275041.334928</v>
      </c>
      <c r="E18" s="209">
        <f t="shared" si="0"/>
        <v>0.20704952711918967</v>
      </c>
      <c r="F18" s="143">
        <v>40204.033839999996</v>
      </c>
      <c r="G18" s="143">
        <v>40348.677227000007</v>
      </c>
      <c r="H18" s="222">
        <f t="shared" si="1"/>
        <v>3.5977331920384881E-3</v>
      </c>
    </row>
    <row r="19" spans="1:10" ht="10.5" customHeight="1" x14ac:dyDescent="0.25">
      <c r="A19" s="101" t="s">
        <v>13</v>
      </c>
      <c r="B19" s="13" t="s">
        <v>205</v>
      </c>
      <c r="C19" s="143">
        <v>129630.23944000003</v>
      </c>
      <c r="D19" s="143">
        <v>139390.64308000001</v>
      </c>
      <c r="E19" s="209">
        <f t="shared" si="0"/>
        <v>7.5294188162921882E-2</v>
      </c>
      <c r="F19" s="143">
        <v>9414.7357600000032</v>
      </c>
      <c r="G19" s="143">
        <v>12284.236599999995</v>
      </c>
      <c r="H19" s="222">
        <f t="shared" si="1"/>
        <v>0.30478825037145718</v>
      </c>
    </row>
    <row r="20" spans="1:10" ht="10.5" customHeight="1" x14ac:dyDescent="0.25">
      <c r="A20" s="101" t="s">
        <v>92</v>
      </c>
      <c r="B20" s="13" t="s">
        <v>250</v>
      </c>
      <c r="C20" s="143">
        <v>32455.233842999995</v>
      </c>
      <c r="D20" s="143">
        <v>38051.557571000005</v>
      </c>
      <c r="E20" s="209">
        <f t="shared" si="0"/>
        <v>0.17243208768951868</v>
      </c>
      <c r="F20" s="143">
        <v>2543.7714929999997</v>
      </c>
      <c r="G20" s="143">
        <v>4652.5617760000005</v>
      </c>
      <c r="H20" s="222">
        <f t="shared" si="1"/>
        <v>0.82900146054903567</v>
      </c>
    </row>
    <row r="21" spans="1:10" ht="10.5" customHeight="1" x14ac:dyDescent="0.25">
      <c r="A21" s="101" t="s">
        <v>197</v>
      </c>
      <c r="B21" s="13" t="s">
        <v>295</v>
      </c>
      <c r="C21" s="143">
        <v>759.81855899999994</v>
      </c>
      <c r="D21" s="143">
        <v>1002.8628860000001</v>
      </c>
      <c r="E21" s="209">
        <f t="shared" si="0"/>
        <v>0.31987153264573021</v>
      </c>
      <c r="F21" s="241" t="s">
        <v>375</v>
      </c>
      <c r="G21" s="143">
        <v>5.4432</v>
      </c>
      <c r="H21" s="241" t="s">
        <v>376</v>
      </c>
    </row>
    <row r="22" spans="1:10" ht="10.5" customHeight="1" x14ac:dyDescent="0.25">
      <c r="A22" s="101" t="s">
        <v>99</v>
      </c>
      <c r="B22" s="13" t="s">
        <v>245</v>
      </c>
      <c r="C22" s="143">
        <v>47192.414105999997</v>
      </c>
      <c r="D22" s="143">
        <v>47166.884836000005</v>
      </c>
      <c r="E22" s="209">
        <f t="shared" si="0"/>
        <v>-5.4096130667635745E-4</v>
      </c>
      <c r="F22" s="143">
        <v>4893.2414039999994</v>
      </c>
      <c r="G22" s="143">
        <v>4306.8243890000012</v>
      </c>
      <c r="H22" s="222">
        <f t="shared" si="1"/>
        <v>-0.11984224087547146</v>
      </c>
    </row>
    <row r="23" spans="1:10" ht="10.5" customHeight="1" x14ac:dyDescent="0.25">
      <c r="A23" s="101" t="s">
        <v>93</v>
      </c>
      <c r="B23" s="13" t="s">
        <v>246</v>
      </c>
      <c r="C23" s="143">
        <v>36277.226320999995</v>
      </c>
      <c r="D23" s="143">
        <v>36384.512338</v>
      </c>
      <c r="E23" s="209">
        <f t="shared" si="0"/>
        <v>2.9573930501378687E-3</v>
      </c>
      <c r="F23" s="143">
        <v>5143.3455089999998</v>
      </c>
      <c r="G23" s="143">
        <v>8304.5137909999994</v>
      </c>
      <c r="H23" s="222">
        <f t="shared" si="1"/>
        <v>0.61461324666376793</v>
      </c>
    </row>
    <row r="24" spans="1:10" ht="10.5" customHeight="1" x14ac:dyDescent="0.25">
      <c r="A24" s="101" t="s">
        <v>177</v>
      </c>
      <c r="B24" s="13" t="s">
        <v>266</v>
      </c>
      <c r="C24" s="143">
        <v>2363.2253509999996</v>
      </c>
      <c r="D24" s="143">
        <v>7729.5396070000006</v>
      </c>
      <c r="E24" s="209">
        <f t="shared" si="0"/>
        <v>2.2707585858154591</v>
      </c>
      <c r="F24" s="143">
        <v>46.95</v>
      </c>
      <c r="G24" s="143">
        <v>1182.9839999999999</v>
      </c>
      <c r="H24" s="222">
        <f t="shared" si="1"/>
        <v>24.196677316293925</v>
      </c>
    </row>
    <row r="25" spans="1:10" ht="10.5" customHeight="1" x14ac:dyDescent="0.25">
      <c r="A25" s="101" t="s">
        <v>96</v>
      </c>
      <c r="B25" s="13" t="s">
        <v>206</v>
      </c>
      <c r="C25" s="143">
        <v>68833.986890999993</v>
      </c>
      <c r="D25" s="143">
        <v>43420.433686000004</v>
      </c>
      <c r="E25" s="209">
        <f t="shared" si="0"/>
        <v>-0.36920065730382379</v>
      </c>
      <c r="F25" s="143">
        <v>7734.7072800000024</v>
      </c>
      <c r="G25" s="143">
        <v>5681.2645130000028</v>
      </c>
      <c r="H25" s="222">
        <f t="shared" si="1"/>
        <v>-0.26548422489234769</v>
      </c>
    </row>
    <row r="26" spans="1:10" ht="10.5" customHeight="1" x14ac:dyDescent="0.25">
      <c r="A26" s="101" t="s">
        <v>89</v>
      </c>
      <c r="B26" s="13" t="s">
        <v>242</v>
      </c>
      <c r="C26" s="143">
        <v>44212.475288000023</v>
      </c>
      <c r="D26" s="143">
        <v>29775.775365000001</v>
      </c>
      <c r="E26" s="209">
        <f t="shared" si="0"/>
        <v>-0.32653000830556023</v>
      </c>
      <c r="F26" s="143">
        <v>29.833649000000005</v>
      </c>
      <c r="G26" s="143">
        <v>1.9765000000000001</v>
      </c>
      <c r="H26" s="222">
        <f t="shared" si="1"/>
        <v>-0.93374930435093606</v>
      </c>
    </row>
    <row r="27" spans="1:10" ht="10.5" customHeight="1" x14ac:dyDescent="0.25">
      <c r="A27" s="101" t="s">
        <v>94</v>
      </c>
      <c r="B27" s="13" t="s">
        <v>248</v>
      </c>
      <c r="C27" s="143">
        <v>107999.76</v>
      </c>
      <c r="D27" s="143">
        <v>100641.53500000002</v>
      </c>
      <c r="E27" s="209">
        <f t="shared" si="0"/>
        <v>-6.8131864367105832E-2</v>
      </c>
      <c r="F27" s="143">
        <v>5155.4249999999993</v>
      </c>
      <c r="G27" s="143">
        <v>6620.5880000000006</v>
      </c>
      <c r="H27" s="222">
        <f t="shared" si="1"/>
        <v>0.28419829596977975</v>
      </c>
    </row>
    <row r="28" spans="1:10" ht="10.5" customHeight="1" x14ac:dyDescent="0.25">
      <c r="A28" s="101" t="s">
        <v>101</v>
      </c>
      <c r="B28" s="13" t="s">
        <v>257</v>
      </c>
      <c r="C28" s="143">
        <v>7272.5433039999998</v>
      </c>
      <c r="D28" s="143">
        <v>6199.2266129999989</v>
      </c>
      <c r="E28" s="209">
        <f t="shared" si="0"/>
        <v>-0.14758477827277583</v>
      </c>
      <c r="F28" s="143">
        <v>1182.9956300000001</v>
      </c>
      <c r="G28" s="143">
        <v>273.36</v>
      </c>
      <c r="H28" s="222">
        <f t="shared" si="1"/>
        <v>-0.76892560456880132</v>
      </c>
    </row>
    <row r="29" spans="1:10" ht="10.5" customHeight="1" x14ac:dyDescent="0.25">
      <c r="A29" s="101" t="s">
        <v>97</v>
      </c>
      <c r="B29" s="13" t="s">
        <v>247</v>
      </c>
      <c r="C29" s="143">
        <v>31093.379121999998</v>
      </c>
      <c r="D29" s="143">
        <v>27343.456934000002</v>
      </c>
      <c r="E29" s="209">
        <f t="shared" si="0"/>
        <v>-0.12060195108696803</v>
      </c>
      <c r="F29" s="143">
        <v>3673.6178889999996</v>
      </c>
      <c r="G29" s="143">
        <v>4269.0810529999999</v>
      </c>
      <c r="H29" s="222">
        <f t="shared" si="1"/>
        <v>0.16209175314150381</v>
      </c>
    </row>
    <row r="30" spans="1:10" ht="10.5" customHeight="1" x14ac:dyDescent="0.25">
      <c r="A30" s="101" t="s">
        <v>107</v>
      </c>
      <c r="B30" s="13" t="s">
        <v>213</v>
      </c>
      <c r="C30" s="143">
        <v>709.78649500000006</v>
      </c>
      <c r="D30" s="143">
        <v>611.59830899999997</v>
      </c>
      <c r="E30" s="209">
        <f t="shared" si="0"/>
        <v>-0.13833481855695218</v>
      </c>
      <c r="F30" s="143">
        <v>54.788430000000005</v>
      </c>
      <c r="G30" s="143">
        <v>49.76600000000002</v>
      </c>
      <c r="H30" s="222">
        <f t="shared" si="1"/>
        <v>-9.1669536798188678E-2</v>
      </c>
    </row>
    <row r="31" spans="1:10" ht="10.5" customHeight="1" x14ac:dyDescent="0.25">
      <c r="A31" s="101" t="s">
        <v>62</v>
      </c>
      <c r="B31" s="13" t="s">
        <v>243</v>
      </c>
      <c r="C31" s="143">
        <v>71393.639704999994</v>
      </c>
      <c r="D31" s="143">
        <v>27318.268877999999</v>
      </c>
      <c r="E31" s="209">
        <f t="shared" si="0"/>
        <v>-0.61735710644702169</v>
      </c>
      <c r="F31" s="143">
        <v>3293.6663440000002</v>
      </c>
      <c r="G31" s="143">
        <v>5837.7422359999991</v>
      </c>
      <c r="H31" s="222">
        <f t="shared" si="1"/>
        <v>0.77241457582201245</v>
      </c>
    </row>
    <row r="32" spans="1:10" ht="10.5" customHeight="1" x14ac:dyDescent="0.25">
      <c r="A32" s="101" t="s">
        <v>119</v>
      </c>
      <c r="B32" s="13" t="s">
        <v>255</v>
      </c>
      <c r="C32" s="143">
        <v>39602.839726000006</v>
      </c>
      <c r="D32" s="143">
        <v>59253.800809999993</v>
      </c>
      <c r="E32" s="209">
        <f t="shared" si="0"/>
        <v>0.49620080832483238</v>
      </c>
      <c r="F32" s="143">
        <v>2805.84</v>
      </c>
      <c r="G32" s="143">
        <v>7216.8180000000002</v>
      </c>
      <c r="H32" s="222">
        <f t="shared" si="1"/>
        <v>1.5720703960311351</v>
      </c>
    </row>
    <row r="33" spans="1:8" ht="10.5" customHeight="1" x14ac:dyDescent="0.25">
      <c r="A33" s="101" t="s">
        <v>237</v>
      </c>
      <c r="B33" s="13" t="s">
        <v>256</v>
      </c>
      <c r="C33" s="143">
        <v>19101.839974000002</v>
      </c>
      <c r="D33" s="143">
        <v>25803.575868999997</v>
      </c>
      <c r="E33" s="209">
        <f t="shared" si="0"/>
        <v>0.35084242691394629</v>
      </c>
      <c r="F33" s="143">
        <v>2464.8803950000001</v>
      </c>
      <c r="G33" s="143">
        <v>4317.7496089999995</v>
      </c>
      <c r="H33" s="222">
        <f t="shared" si="1"/>
        <v>0.75170755455661742</v>
      </c>
    </row>
    <row r="34" spans="1:8" ht="10.5" customHeight="1" x14ac:dyDescent="0.25">
      <c r="A34" s="101" t="s">
        <v>104</v>
      </c>
      <c r="B34" s="13" t="s">
        <v>212</v>
      </c>
      <c r="C34" s="143">
        <v>84484.945179000002</v>
      </c>
      <c r="D34" s="143">
        <v>64598.531999999999</v>
      </c>
      <c r="E34" s="209">
        <f t="shared" si="0"/>
        <v>-0.23538410466937332</v>
      </c>
      <c r="F34" s="143">
        <v>11602.679999999998</v>
      </c>
      <c r="G34" s="143">
        <v>13989.72</v>
      </c>
      <c r="H34" s="222">
        <f t="shared" si="1"/>
        <v>0.20573177920963093</v>
      </c>
    </row>
    <row r="35" spans="1:8" ht="10.5" customHeight="1" x14ac:dyDescent="0.25">
      <c r="A35" s="101" t="s">
        <v>115</v>
      </c>
      <c r="B35" s="13" t="s">
        <v>265</v>
      </c>
      <c r="C35" s="143">
        <v>1991.7172230000001</v>
      </c>
      <c r="D35" s="143">
        <v>3922.7902160000003</v>
      </c>
      <c r="E35" s="209">
        <f t="shared" si="0"/>
        <v>0.96955178712133883</v>
      </c>
      <c r="F35" s="143">
        <v>1.43E-2</v>
      </c>
      <c r="G35" s="143">
        <v>66.617295999999996</v>
      </c>
      <c r="H35" s="222">
        <f t="shared" si="1"/>
        <v>4657.5521678321675</v>
      </c>
    </row>
    <row r="36" spans="1:8" ht="10.5" customHeight="1" x14ac:dyDescent="0.25">
      <c r="A36" s="101" t="s">
        <v>112</v>
      </c>
      <c r="B36" s="13" t="s">
        <v>259</v>
      </c>
      <c r="C36" s="143">
        <v>8191.4434859999992</v>
      </c>
      <c r="D36" s="143">
        <v>11079.319633999998</v>
      </c>
      <c r="E36" s="209">
        <f t="shared" si="0"/>
        <v>0.35254789377912066</v>
      </c>
      <c r="F36" s="143">
        <v>486.81343999999996</v>
      </c>
      <c r="G36" s="143">
        <v>1656.2900549999999</v>
      </c>
      <c r="H36" s="222">
        <f t="shared" si="1"/>
        <v>2.4023096301531859</v>
      </c>
    </row>
    <row r="37" spans="1:8" ht="10.5" customHeight="1" x14ac:dyDescent="0.25">
      <c r="A37" s="101" t="s">
        <v>111</v>
      </c>
      <c r="B37" s="13" t="s">
        <v>216</v>
      </c>
      <c r="C37" s="143">
        <v>976.34134100000017</v>
      </c>
      <c r="D37" s="143">
        <v>5873.0367859999997</v>
      </c>
      <c r="E37" s="209">
        <f t="shared" si="0"/>
        <v>5.015351946466434</v>
      </c>
      <c r="F37" s="143">
        <v>35.637999999999998</v>
      </c>
      <c r="G37" s="143">
        <v>654.78506500000003</v>
      </c>
      <c r="H37" s="222">
        <f t="shared" si="1"/>
        <v>17.373227032942367</v>
      </c>
    </row>
    <row r="38" spans="1:8" ht="10.5" customHeight="1" x14ac:dyDescent="0.25">
      <c r="A38" s="101" t="s">
        <v>90</v>
      </c>
      <c r="B38" s="13" t="s">
        <v>209</v>
      </c>
      <c r="C38" s="143">
        <v>23500.659940000005</v>
      </c>
      <c r="D38" s="143">
        <v>14251.730217000002</v>
      </c>
      <c r="E38" s="209">
        <f t="shared" si="0"/>
        <v>-0.39356042539288794</v>
      </c>
      <c r="F38" s="143">
        <v>2480.8109780000004</v>
      </c>
      <c r="G38" s="143">
        <v>2423.4627359999995</v>
      </c>
      <c r="H38" s="222">
        <f t="shared" si="1"/>
        <v>-2.3116731789954548E-2</v>
      </c>
    </row>
    <row r="39" spans="1:8" ht="10.5" customHeight="1" x14ac:dyDescent="0.25">
      <c r="A39" s="101" t="s">
        <v>66</v>
      </c>
      <c r="B39" s="13" t="s">
        <v>274</v>
      </c>
      <c r="C39" s="143">
        <v>10378.867665</v>
      </c>
      <c r="D39" s="143">
        <v>69857.653606999986</v>
      </c>
      <c r="E39" s="209">
        <f t="shared" si="0"/>
        <v>5.7307586782878577</v>
      </c>
      <c r="F39" s="143">
        <v>730.52451900000005</v>
      </c>
      <c r="G39" s="143">
        <v>40860.670277999991</v>
      </c>
      <c r="H39" s="222">
        <f t="shared" si="1"/>
        <v>54.933331757205522</v>
      </c>
    </row>
    <row r="40" spans="1:8" ht="10.5" customHeight="1" x14ac:dyDescent="0.25">
      <c r="A40" s="101" t="s">
        <v>116</v>
      </c>
      <c r="B40" s="13" t="s">
        <v>217</v>
      </c>
      <c r="C40" s="143">
        <v>2462.569677</v>
      </c>
      <c r="D40" s="143">
        <v>5368.8632240000006</v>
      </c>
      <c r="E40" s="209">
        <f t="shared" si="0"/>
        <v>1.180187336075933</v>
      </c>
      <c r="F40" s="143">
        <v>149.72274199999998</v>
      </c>
      <c r="G40" s="143">
        <v>414.46612700000003</v>
      </c>
      <c r="H40" s="222">
        <f t="shared" si="1"/>
        <v>1.7682242621498347</v>
      </c>
    </row>
    <row r="41" spans="1:8" ht="10.5" customHeight="1" x14ac:dyDescent="0.25">
      <c r="A41" s="101" t="s">
        <v>108</v>
      </c>
      <c r="B41" s="13" t="s">
        <v>210</v>
      </c>
      <c r="C41" s="143">
        <v>23522.835200000001</v>
      </c>
      <c r="D41" s="143">
        <v>28323.901000000002</v>
      </c>
      <c r="E41" s="209">
        <f t="shared" si="0"/>
        <v>0.20410234392153548</v>
      </c>
      <c r="F41" s="143">
        <v>3222.56</v>
      </c>
      <c r="G41" s="143">
        <v>3458</v>
      </c>
      <c r="H41" s="222">
        <f t="shared" si="1"/>
        <v>7.3059927511047063E-2</v>
      </c>
    </row>
    <row r="42" spans="1:8" ht="10.5" customHeight="1" x14ac:dyDescent="0.25">
      <c r="A42" s="101" t="s">
        <v>169</v>
      </c>
      <c r="B42" s="13" t="s">
        <v>249</v>
      </c>
      <c r="C42" s="143">
        <v>37769.108451999993</v>
      </c>
      <c r="D42" s="143">
        <v>32231.851006999997</v>
      </c>
      <c r="E42" s="209">
        <f t="shared" si="0"/>
        <v>-0.14660810572315164</v>
      </c>
      <c r="F42" s="143">
        <v>3542.8130729999998</v>
      </c>
      <c r="G42" s="143">
        <v>2618.6737169999997</v>
      </c>
      <c r="H42" s="222">
        <f t="shared" si="1"/>
        <v>-0.26084903068776732</v>
      </c>
    </row>
    <row r="43" spans="1:8" ht="10.5" customHeight="1" x14ac:dyDescent="0.25">
      <c r="A43" s="101" t="s">
        <v>100</v>
      </c>
      <c r="B43" s="13" t="s">
        <v>254</v>
      </c>
      <c r="C43" s="143">
        <v>12331.152733999998</v>
      </c>
      <c r="D43" s="143">
        <v>13233.98647</v>
      </c>
      <c r="E43" s="209">
        <f t="shared" si="0"/>
        <v>7.3215680275427131E-2</v>
      </c>
      <c r="F43" s="143">
        <v>767.68450999999993</v>
      </c>
      <c r="G43" s="143">
        <v>416.29025999999993</v>
      </c>
      <c r="H43" s="222">
        <f t="shared" si="1"/>
        <v>-0.45773263029626587</v>
      </c>
    </row>
    <row r="44" spans="1:8" ht="10.5" customHeight="1" x14ac:dyDescent="0.25">
      <c r="A44" s="101" t="s">
        <v>103</v>
      </c>
      <c r="B44" s="13" t="s">
        <v>211</v>
      </c>
      <c r="C44" s="143">
        <v>23011.531185</v>
      </c>
      <c r="D44" s="143">
        <v>22336.415870000001</v>
      </c>
      <c r="E44" s="209">
        <f t="shared" si="0"/>
        <v>-2.9338130938460605E-2</v>
      </c>
      <c r="F44" s="143">
        <v>2129.5405840000008</v>
      </c>
      <c r="G44" s="143">
        <v>2008.086871</v>
      </c>
      <c r="H44" s="222">
        <f t="shared" si="1"/>
        <v>-5.7032823845915792E-2</v>
      </c>
    </row>
    <row r="45" spans="1:8" ht="10.5" customHeight="1" x14ac:dyDescent="0.25">
      <c r="A45" s="101" t="s">
        <v>113</v>
      </c>
      <c r="B45" s="13" t="s">
        <v>227</v>
      </c>
      <c r="C45" s="143">
        <v>8138.9283169999999</v>
      </c>
      <c r="D45" s="143">
        <v>13077.888116000002</v>
      </c>
      <c r="E45" s="209">
        <f t="shared" si="0"/>
        <v>0.6068317113303312</v>
      </c>
      <c r="F45" s="143">
        <v>193.79157000000001</v>
      </c>
      <c r="G45" s="143">
        <v>598.04624999999999</v>
      </c>
      <c r="H45" s="222">
        <f t="shared" si="1"/>
        <v>2.0860282002978767</v>
      </c>
    </row>
    <row r="46" spans="1:8" ht="10.5" customHeight="1" x14ac:dyDescent="0.25">
      <c r="A46" s="101" t="s">
        <v>106</v>
      </c>
      <c r="B46" s="13" t="s">
        <v>214</v>
      </c>
      <c r="C46" s="143">
        <v>23880.133412000003</v>
      </c>
      <c r="D46" s="143">
        <v>14322.586751999999</v>
      </c>
      <c r="E46" s="209">
        <f t="shared" si="0"/>
        <v>-0.40023003620227859</v>
      </c>
      <c r="F46" s="143">
        <v>2155.6613980000011</v>
      </c>
      <c r="G46" s="143">
        <v>1053.0509869999996</v>
      </c>
      <c r="H46" s="222">
        <f t="shared" si="1"/>
        <v>-0.51149517824227464</v>
      </c>
    </row>
    <row r="47" spans="1:8" ht="10.5" customHeight="1" x14ac:dyDescent="0.25">
      <c r="A47" s="101" t="s">
        <v>175</v>
      </c>
      <c r="B47" s="13" t="s">
        <v>251</v>
      </c>
      <c r="C47" s="143">
        <v>28765.556079000002</v>
      </c>
      <c r="D47" s="143">
        <v>20838.241583999999</v>
      </c>
      <c r="E47" s="209">
        <f t="shared" si="0"/>
        <v>-0.27558356505359749</v>
      </c>
      <c r="F47" s="143">
        <v>4651.7452430000003</v>
      </c>
      <c r="G47" s="143">
        <v>6969.5872979999986</v>
      </c>
      <c r="H47" s="222">
        <f t="shared" si="1"/>
        <v>0.49827364438925659</v>
      </c>
    </row>
    <row r="48" spans="1:8" ht="10.5" customHeight="1" x14ac:dyDescent="0.25">
      <c r="A48" s="101" t="s">
        <v>95</v>
      </c>
      <c r="B48" s="13" t="s">
        <v>263</v>
      </c>
      <c r="C48" s="143">
        <v>17789.000427999999</v>
      </c>
      <c r="D48" s="143">
        <v>20844.743048000004</v>
      </c>
      <c r="E48" s="209">
        <f t="shared" si="0"/>
        <v>0.17177708395522018</v>
      </c>
      <c r="F48" s="143">
        <v>4043.6650459999987</v>
      </c>
      <c r="G48" s="143">
        <v>2475.242537000001</v>
      </c>
      <c r="H48" s="222">
        <f t="shared" si="1"/>
        <v>-0.38787152030593741</v>
      </c>
    </row>
    <row r="49" spans="1:8" ht="10.5" customHeight="1" x14ac:dyDescent="0.25">
      <c r="A49" s="101" t="s">
        <v>117</v>
      </c>
      <c r="B49" s="13" t="s">
        <v>262</v>
      </c>
      <c r="C49" s="143">
        <v>502.17326799999995</v>
      </c>
      <c r="D49" s="143">
        <v>911.44487500000002</v>
      </c>
      <c r="E49" s="209">
        <f t="shared" si="0"/>
        <v>0.81500078375338791</v>
      </c>
      <c r="F49" s="143">
        <v>57.553028999999995</v>
      </c>
      <c r="G49" s="143">
        <v>97.56920199999999</v>
      </c>
      <c r="H49" s="222">
        <f t="shared" si="1"/>
        <v>0.69529221476770586</v>
      </c>
    </row>
    <row r="50" spans="1:8" ht="10.5" customHeight="1" x14ac:dyDescent="0.25">
      <c r="A50" s="101" t="s">
        <v>98</v>
      </c>
      <c r="B50" s="13" t="s">
        <v>215</v>
      </c>
      <c r="C50" s="143">
        <v>17715.306669999998</v>
      </c>
      <c r="D50" s="143">
        <v>20033.585851999997</v>
      </c>
      <c r="E50" s="209">
        <f t="shared" si="0"/>
        <v>0.13086305674436272</v>
      </c>
      <c r="F50" s="143">
        <v>2700.1929049999994</v>
      </c>
      <c r="G50" s="143">
        <v>1972.7473950000003</v>
      </c>
      <c r="H50" s="222">
        <f t="shared" si="1"/>
        <v>-0.26940501497243929</v>
      </c>
    </row>
    <row r="51" spans="1:8" ht="10.5" customHeight="1" x14ac:dyDescent="0.25">
      <c r="A51" s="101" t="s">
        <v>105</v>
      </c>
      <c r="B51" s="13" t="s">
        <v>296</v>
      </c>
      <c r="C51" s="143">
        <v>4935.4119739999996</v>
      </c>
      <c r="D51" s="143">
        <v>4909.8060419999993</v>
      </c>
      <c r="E51" s="209">
        <f t="shared" si="0"/>
        <v>-5.1882055915278835E-3</v>
      </c>
      <c r="F51" s="143">
        <v>232.66029699999999</v>
      </c>
      <c r="G51" s="143">
        <v>417.13500000000005</v>
      </c>
      <c r="H51" s="222">
        <f t="shared" si="1"/>
        <v>0.79289292319608817</v>
      </c>
    </row>
    <row r="52" spans="1:8" ht="10.5" customHeight="1" x14ac:dyDescent="0.25">
      <c r="A52" s="101" t="s">
        <v>176</v>
      </c>
      <c r="B52" s="13" t="s">
        <v>253</v>
      </c>
      <c r="C52" s="143">
        <v>25482.358850000001</v>
      </c>
      <c r="D52" s="143">
        <v>35101.130078000002</v>
      </c>
      <c r="E52" s="209">
        <f t="shared" si="0"/>
        <v>0.37746785078336664</v>
      </c>
      <c r="F52" s="143">
        <v>2677.3137999999999</v>
      </c>
      <c r="G52" s="143">
        <v>3104.8879999999999</v>
      </c>
      <c r="H52" s="222">
        <f t="shared" si="1"/>
        <v>0.15970268408581778</v>
      </c>
    </row>
    <row r="53" spans="1:8" ht="10.5" customHeight="1" x14ac:dyDescent="0.25">
      <c r="A53" s="101" t="s">
        <v>110</v>
      </c>
      <c r="B53" s="13" t="s">
        <v>260</v>
      </c>
      <c r="C53" s="143">
        <v>2317.2162290000001</v>
      </c>
      <c r="D53" s="143">
        <v>2301.8680749999999</v>
      </c>
      <c r="E53" s="209">
        <f t="shared" si="0"/>
        <v>-6.6235312043467776E-3</v>
      </c>
      <c r="F53" s="143">
        <v>261.37555800000001</v>
      </c>
      <c r="G53" s="143">
        <v>200.71985100000001</v>
      </c>
      <c r="H53" s="222">
        <f t="shared" si="1"/>
        <v>-0.23206342423188631</v>
      </c>
    </row>
    <row r="54" spans="1:8" ht="10.5" customHeight="1" x14ac:dyDescent="0.25">
      <c r="A54" s="101" t="s">
        <v>109</v>
      </c>
      <c r="B54" s="13" t="s">
        <v>261</v>
      </c>
      <c r="C54" s="143">
        <v>7106.422912</v>
      </c>
      <c r="D54" s="143">
        <v>8525.3987609999986</v>
      </c>
      <c r="E54" s="209">
        <f t="shared" si="0"/>
        <v>0.19967512017950639</v>
      </c>
      <c r="F54" s="143">
        <v>634.27405099999999</v>
      </c>
      <c r="G54" s="143">
        <v>719.86949899999991</v>
      </c>
      <c r="H54" s="222">
        <f t="shared" si="1"/>
        <v>0.13495025985226672</v>
      </c>
    </row>
    <row r="55" spans="1:8" ht="10.5" customHeight="1" x14ac:dyDescent="0.25">
      <c r="A55" s="101" t="s">
        <v>194</v>
      </c>
      <c r="B55" s="13" t="s">
        <v>258</v>
      </c>
      <c r="C55" s="143">
        <v>500.59619000000004</v>
      </c>
      <c r="D55" s="143">
        <v>800.77915299999995</v>
      </c>
      <c r="E55" s="209">
        <f t="shared" si="0"/>
        <v>0.59965091424287498</v>
      </c>
      <c r="F55" s="143">
        <v>31.441100000000002</v>
      </c>
      <c r="G55" s="143">
        <v>110.19011400000001</v>
      </c>
      <c r="H55" s="222">
        <f t="shared" si="1"/>
        <v>2.5046520000890555</v>
      </c>
    </row>
    <row r="56" spans="1:8" ht="10.5" customHeight="1" x14ac:dyDescent="0.25">
      <c r="A56" s="101" t="s">
        <v>67</v>
      </c>
      <c r="B56" s="13" t="s">
        <v>252</v>
      </c>
      <c r="C56" s="143">
        <v>73510.236869000015</v>
      </c>
      <c r="D56" s="143">
        <v>41984.923672000004</v>
      </c>
      <c r="E56" s="209">
        <f t="shared" si="0"/>
        <v>-0.42885609596361596</v>
      </c>
      <c r="F56" s="143">
        <v>1475.724612</v>
      </c>
      <c r="G56" s="143">
        <v>4664.1226459999998</v>
      </c>
      <c r="H56" s="222">
        <f t="shared" si="1"/>
        <v>2.1605643817777569</v>
      </c>
    </row>
    <row r="57" spans="1:8" ht="10.5" customHeight="1" x14ac:dyDescent="0.25">
      <c r="A57" s="129"/>
      <c r="B57" s="125" t="s">
        <v>18</v>
      </c>
      <c r="C57" s="144">
        <v>889017.60207699856</v>
      </c>
      <c r="D57" s="144">
        <v>853697.07193300081</v>
      </c>
      <c r="E57" s="213">
        <f t="shared" si="0"/>
        <v>-3.9729843437834034E-2</v>
      </c>
      <c r="F57" s="144">
        <v>84532.46004399989</v>
      </c>
      <c r="G57" s="144">
        <v>99203.719024000078</v>
      </c>
      <c r="H57" s="223">
        <f t="shared" si="1"/>
        <v>0.17355769573443935</v>
      </c>
    </row>
    <row r="58" spans="1:8" ht="8.1" customHeight="1" x14ac:dyDescent="0.25">
      <c r="A58" s="8" t="s">
        <v>53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</row>
    <row r="60" spans="1:8" ht="9" customHeight="1" x14ac:dyDescent="0.25">
      <c r="A60" s="250" t="s">
        <v>380</v>
      </c>
      <c r="B60" s="37"/>
    </row>
    <row r="61" spans="1:8" ht="9" customHeight="1" x14ac:dyDescent="0.25">
      <c r="A61" s="251" t="s">
        <v>381</v>
      </c>
    </row>
    <row r="62" spans="1:8" ht="9" customHeight="1" x14ac:dyDescent="0.25">
      <c r="A62" s="251"/>
    </row>
    <row r="63" spans="1:8" ht="9" customHeight="1" x14ac:dyDescent="0.25">
      <c r="A63" s="251"/>
    </row>
    <row r="64" spans="1:8" ht="15" customHeight="1" x14ac:dyDescent="0.25">
      <c r="A64" s="278" t="s">
        <v>326</v>
      </c>
      <c r="B64" s="278"/>
      <c r="C64" s="278"/>
      <c r="D64" s="278"/>
      <c r="E64" s="278"/>
    </row>
    <row r="65" spans="1:8" ht="13.5" x14ac:dyDescent="0.25">
      <c r="A65" s="278" t="s">
        <v>60</v>
      </c>
      <c r="B65" s="278"/>
      <c r="C65" s="278"/>
      <c r="D65" s="278"/>
      <c r="E65" s="278"/>
    </row>
    <row r="66" spans="1:8" ht="3" customHeight="1" x14ac:dyDescent="0.25">
      <c r="A66" s="52"/>
      <c r="B66" s="52"/>
      <c r="C66" s="52"/>
      <c r="D66" s="52"/>
      <c r="E66" s="52"/>
    </row>
    <row r="67" spans="1:8" ht="13.35" customHeight="1" x14ac:dyDescent="0.25">
      <c r="A67" s="279" t="s">
        <v>31</v>
      </c>
      <c r="B67" s="279" t="s">
        <v>4</v>
      </c>
      <c r="C67" s="276" t="s">
        <v>359</v>
      </c>
      <c r="D67" s="277"/>
      <c r="E67" s="177" t="s">
        <v>32</v>
      </c>
      <c r="F67" s="276" t="s">
        <v>233</v>
      </c>
      <c r="G67" s="277"/>
      <c r="H67" s="177" t="s">
        <v>32</v>
      </c>
    </row>
    <row r="68" spans="1:8" x14ac:dyDescent="0.25">
      <c r="A68" s="280"/>
      <c r="B68" s="280"/>
      <c r="C68" s="172">
        <v>2023</v>
      </c>
      <c r="D68" s="173" t="s">
        <v>318</v>
      </c>
      <c r="E68" s="179" t="s">
        <v>33</v>
      </c>
      <c r="F68" s="172">
        <v>2023</v>
      </c>
      <c r="G68" s="173" t="s">
        <v>318</v>
      </c>
      <c r="H68" s="179" t="s">
        <v>33</v>
      </c>
    </row>
    <row r="69" spans="1:8" ht="14.1" customHeight="1" x14ac:dyDescent="0.25">
      <c r="A69" s="275" t="s">
        <v>45</v>
      </c>
      <c r="B69" s="275"/>
      <c r="C69" s="180">
        <f>SUM(C71:C121)</f>
        <v>9246168.9493999984</v>
      </c>
      <c r="D69" s="180">
        <f>SUM(D71:D121)</f>
        <v>11348921.758710003</v>
      </c>
      <c r="E69" s="206">
        <f>(D69/C69-1)</f>
        <v>0.22741881754674798</v>
      </c>
      <c r="F69" s="180">
        <f>SUM(F71:F121)</f>
        <v>1339372.7382000005</v>
      </c>
      <c r="G69" s="180">
        <f>SUM(G71:G121)</f>
        <v>1658835.6017700001</v>
      </c>
      <c r="H69" s="206">
        <f>(G69/F69-1)</f>
        <v>0.23851677315705988</v>
      </c>
    </row>
    <row r="70" spans="1:8" ht="3.95" customHeight="1" x14ac:dyDescent="0.25">
      <c r="A70" s="108"/>
      <c r="B70" s="108"/>
      <c r="C70" s="109"/>
      <c r="D70" s="109"/>
      <c r="E70" s="110"/>
      <c r="F70" s="109"/>
      <c r="G70" s="109"/>
      <c r="H70" s="110"/>
    </row>
    <row r="71" spans="1:8" ht="10.5" customHeight="1" x14ac:dyDescent="0.25">
      <c r="A71" s="101" t="str">
        <f>A7</f>
        <v>0810400000</v>
      </c>
      <c r="B71" s="13" t="str">
        <f>B7</f>
        <v>Arándanos rojos, mirtilos y demás frutos del género vaccinium, frescos.</v>
      </c>
      <c r="C71" s="143">
        <v>1441716.3420399996</v>
      </c>
      <c r="D71" s="143">
        <v>2107833.5639200001</v>
      </c>
      <c r="E71" s="209">
        <f t="shared" ref="E71:E121" si="2">IFERROR(((D71/C71-1)),"")</f>
        <v>0.4620307077448107</v>
      </c>
      <c r="F71" s="143">
        <v>364056.60178999999</v>
      </c>
      <c r="G71" s="143">
        <v>465510.31994000037</v>
      </c>
      <c r="H71" s="222">
        <f>IFERROR(((G71/F71-1)),"")</f>
        <v>0.27867567200037291</v>
      </c>
    </row>
    <row r="72" spans="1:8" ht="10.5" customHeight="1" x14ac:dyDescent="0.25">
      <c r="A72" s="101" t="str">
        <f t="shared" ref="A72:B72" si="3">A8</f>
        <v>0804400000</v>
      </c>
      <c r="B72" s="13" t="str">
        <f t="shared" si="3"/>
        <v>Paltas, frescas o secas</v>
      </c>
      <c r="C72" s="143">
        <v>958077.09883000015</v>
      </c>
      <c r="D72" s="143">
        <v>1242162.4833899995</v>
      </c>
      <c r="E72" s="209">
        <f t="shared" si="2"/>
        <v>0.29651620407890267</v>
      </c>
      <c r="F72" s="143">
        <v>1123.7184999999999</v>
      </c>
      <c r="G72" s="143">
        <v>4282.7250099999992</v>
      </c>
      <c r="H72" s="222">
        <f t="shared" ref="H72:H121" si="4">IFERROR(((G72/F72-1)),"")</f>
        <v>2.8112080650091631</v>
      </c>
    </row>
    <row r="73" spans="1:8" ht="10.5" customHeight="1" x14ac:dyDescent="0.25">
      <c r="A73" s="101" t="str">
        <f t="shared" ref="A73:B73" si="5">A9</f>
        <v>0806100000</v>
      </c>
      <c r="B73" s="13" t="str">
        <f t="shared" si="5"/>
        <v>Uvas frescas</v>
      </c>
      <c r="C73" s="143">
        <v>1305929.8507099999</v>
      </c>
      <c r="D73" s="143">
        <v>1113327.0843399998</v>
      </c>
      <c r="E73" s="209">
        <f t="shared" si="2"/>
        <v>-0.1474832405931199</v>
      </c>
      <c r="F73" s="143">
        <v>403395.3637799999</v>
      </c>
      <c r="G73" s="143">
        <v>430609.96941999992</v>
      </c>
      <c r="H73" s="222">
        <f t="shared" si="4"/>
        <v>6.7463853290198106E-2</v>
      </c>
    </row>
    <row r="74" spans="1:8" ht="10.5" customHeight="1" x14ac:dyDescent="0.25">
      <c r="A74" s="101" t="str">
        <f t="shared" ref="A74:B74" si="6">A10</f>
        <v>0901119000</v>
      </c>
      <c r="B74" s="13" t="str">
        <f t="shared" si="6"/>
        <v>Cafe sin tostar, sin descafeinar, los demas</v>
      </c>
      <c r="C74" s="143">
        <v>697671.72992000007</v>
      </c>
      <c r="D74" s="143">
        <v>1023513.3240600001</v>
      </c>
      <c r="E74" s="209">
        <f t="shared" si="2"/>
        <v>0.4670414181428324</v>
      </c>
      <c r="F74" s="143">
        <v>127986.69124000004</v>
      </c>
      <c r="G74" s="143">
        <v>107120.09048000012</v>
      </c>
      <c r="H74" s="222">
        <f t="shared" si="4"/>
        <v>-0.16303727018671788</v>
      </c>
    </row>
    <row r="75" spans="1:8" ht="10.5" customHeight="1" x14ac:dyDescent="0.25">
      <c r="A75" s="101" t="str">
        <f t="shared" ref="A75:B75" si="7">A11</f>
        <v>1801001900</v>
      </c>
      <c r="B75" s="13" t="str">
        <f t="shared" si="7"/>
        <v>Los demas cacao en grano, entero o partido, crudo</v>
      </c>
      <c r="C75" s="143">
        <v>202480.01559</v>
      </c>
      <c r="D75" s="143">
        <v>699886.19694000005</v>
      </c>
      <c r="E75" s="209">
        <f t="shared" si="2"/>
        <v>2.4565692564800741</v>
      </c>
      <c r="F75" s="143">
        <v>27913.182600000004</v>
      </c>
      <c r="G75" s="143">
        <v>47222.142629999988</v>
      </c>
      <c r="H75" s="222">
        <f t="shared" si="4"/>
        <v>0.69175057200392409</v>
      </c>
    </row>
    <row r="76" spans="1:8" ht="10.5" customHeight="1" x14ac:dyDescent="0.25">
      <c r="A76" s="101" t="str">
        <f t="shared" ref="A76:B76" si="8">A12</f>
        <v>0709200000</v>
      </c>
      <c r="B76" s="13" t="str">
        <f t="shared" si="8"/>
        <v>Esparragos, frescos o refrigerados</v>
      </c>
      <c r="C76" s="143">
        <v>344068.94261000003</v>
      </c>
      <c r="D76" s="143">
        <v>344706.99906999996</v>
      </c>
      <c r="E76" s="209">
        <f t="shared" si="2"/>
        <v>1.8544436331853209E-3</v>
      </c>
      <c r="F76" s="143">
        <v>39643.95800999998</v>
      </c>
      <c r="G76" s="143">
        <v>40803.279979999992</v>
      </c>
      <c r="H76" s="222">
        <f t="shared" si="4"/>
        <v>2.9243345725156411E-2</v>
      </c>
    </row>
    <row r="77" spans="1:8" ht="10.5" customHeight="1" x14ac:dyDescent="0.25">
      <c r="A77" s="101" t="str">
        <f t="shared" ref="A77:B77" si="9">A13</f>
        <v>0805299000</v>
      </c>
      <c r="B77" s="13" t="str">
        <f t="shared" si="9"/>
        <v>Los demas citricos</v>
      </c>
      <c r="C77" s="143">
        <v>171193.78592000002</v>
      </c>
      <c r="D77" s="143">
        <v>254629.79436999999</v>
      </c>
      <c r="E77" s="209">
        <f t="shared" si="2"/>
        <v>0.48737755288027884</v>
      </c>
      <c r="F77" s="143">
        <v>1522.4135699999997</v>
      </c>
      <c r="G77" s="143">
        <v>3422.7775100000003</v>
      </c>
      <c r="H77" s="222">
        <f t="shared" si="4"/>
        <v>1.2482573575588933</v>
      </c>
    </row>
    <row r="78" spans="1:8" ht="10.5" customHeight="1" x14ac:dyDescent="0.25">
      <c r="A78" s="101" t="str">
        <f t="shared" ref="A78:B78" si="10">A14</f>
        <v>0804502000</v>
      </c>
      <c r="B78" s="13" t="str">
        <f t="shared" si="10"/>
        <v>Mangos y mangostanes, frescos o secos</v>
      </c>
      <c r="C78" s="143">
        <v>223563.94480000008</v>
      </c>
      <c r="D78" s="143">
        <v>245316.46341999999</v>
      </c>
      <c r="E78" s="209">
        <f t="shared" si="2"/>
        <v>9.7298867397690891E-2</v>
      </c>
      <c r="F78" s="143">
        <v>11969.574750000011</v>
      </c>
      <c r="G78" s="143">
        <v>46431.719929999941</v>
      </c>
      <c r="H78" s="222">
        <f t="shared" si="4"/>
        <v>2.8791453246908292</v>
      </c>
    </row>
    <row r="79" spans="1:8" ht="10.5" customHeight="1" x14ac:dyDescent="0.25">
      <c r="A79" s="101" t="str">
        <f t="shared" ref="A79:B79" si="11">A15</f>
        <v>2309909000</v>
      </c>
      <c r="B79" s="13" t="str">
        <f t="shared" si="11"/>
        <v>Las demás preparaciones de los tipos utilizados para la alimentación de los animales</v>
      </c>
      <c r="C79" s="143">
        <v>212132.07439000005</v>
      </c>
      <c r="D79" s="143">
        <v>210142.04112000004</v>
      </c>
      <c r="E79" s="209">
        <f t="shared" si="2"/>
        <v>-9.3811050296023213E-3</v>
      </c>
      <c r="F79" s="143">
        <v>14819.779140000001</v>
      </c>
      <c r="G79" s="143">
        <v>23556.450430000001</v>
      </c>
      <c r="H79" s="222">
        <f t="shared" si="4"/>
        <v>0.58952776606628965</v>
      </c>
    </row>
    <row r="80" spans="1:8" ht="10.5" customHeight="1" x14ac:dyDescent="0.25">
      <c r="A80" s="101" t="str">
        <f t="shared" ref="A80:B80" si="12">A16</f>
        <v>0904211090</v>
      </c>
      <c r="B80" s="13" t="str">
        <f t="shared" si="12"/>
        <v>Demás paprika secos, sin triturar ni pulveriza</v>
      </c>
      <c r="C80" s="143">
        <v>128426.34721000001</v>
      </c>
      <c r="D80" s="143">
        <v>123871.06692999997</v>
      </c>
      <c r="E80" s="209">
        <f t="shared" si="2"/>
        <v>-3.5469982437103309E-2</v>
      </c>
      <c r="F80" s="143">
        <v>9290.3595499999992</v>
      </c>
      <c r="G80" s="143">
        <v>9186.6986099999995</v>
      </c>
      <c r="H80" s="222">
        <f t="shared" si="4"/>
        <v>-1.1157904001680929E-2</v>
      </c>
    </row>
    <row r="81" spans="1:8" ht="10.5" customHeight="1" x14ac:dyDescent="0.25">
      <c r="A81" s="101" t="str">
        <f t="shared" ref="A81:B81" si="13">A17</f>
        <v>1008509000</v>
      </c>
      <c r="B81" s="13" t="str">
        <f t="shared" si="13"/>
        <v>Los demas quinua, excepto para siembra</v>
      </c>
      <c r="C81" s="143">
        <v>87698.947650000016</v>
      </c>
      <c r="D81" s="143">
        <v>119911.5251</v>
      </c>
      <c r="E81" s="209">
        <f t="shared" si="2"/>
        <v>0.36730859734552324</v>
      </c>
      <c r="F81" s="143">
        <v>10893.638740000002</v>
      </c>
      <c r="G81" s="143">
        <v>13009.524669999997</v>
      </c>
      <c r="H81" s="222">
        <f t="shared" si="4"/>
        <v>0.19423132898934314</v>
      </c>
    </row>
    <row r="82" spans="1:8" ht="10.5" customHeight="1" x14ac:dyDescent="0.25">
      <c r="A82" s="101" t="str">
        <f t="shared" ref="A82:B82" si="14">A18</f>
        <v>0703100000</v>
      </c>
      <c r="B82" s="13" t="str">
        <f t="shared" si="14"/>
        <v>Cebollas y chalotes, frescos o refrigerados</v>
      </c>
      <c r="C82" s="143">
        <v>90956.224979999999</v>
      </c>
      <c r="D82" s="143">
        <v>113907.92565999999</v>
      </c>
      <c r="E82" s="209">
        <f t="shared" si="2"/>
        <v>0.25233787665491558</v>
      </c>
      <c r="F82" s="143">
        <v>15992.492520000007</v>
      </c>
      <c r="G82" s="143">
        <v>16709.909069999998</v>
      </c>
      <c r="H82" s="222">
        <f t="shared" si="4"/>
        <v>4.4859583276515513E-2</v>
      </c>
    </row>
    <row r="83" spans="1:8" ht="10.5" customHeight="1" x14ac:dyDescent="0.25">
      <c r="A83" s="101" t="str">
        <f t="shared" ref="A83:B83" si="15">A19</f>
        <v>0803901100</v>
      </c>
      <c r="B83" s="13" t="str">
        <f t="shared" si="15"/>
        <v>Bananas incluidos los platanos tipo "cavendish valery" frescos</v>
      </c>
      <c r="C83" s="143">
        <v>98711.436380000014</v>
      </c>
      <c r="D83" s="143">
        <v>106414.18422999998</v>
      </c>
      <c r="E83" s="209">
        <f t="shared" si="2"/>
        <v>7.8032983132242606E-2</v>
      </c>
      <c r="F83" s="143">
        <v>7329.5352700000012</v>
      </c>
      <c r="G83" s="143">
        <v>9386.6443500000005</v>
      </c>
      <c r="H83" s="222">
        <f t="shared" si="4"/>
        <v>0.28066023345570157</v>
      </c>
    </row>
    <row r="84" spans="1:8" ht="10.5" customHeight="1" x14ac:dyDescent="0.25">
      <c r="A84" s="101" t="str">
        <f t="shared" ref="A84:B84" si="16">A20</f>
        <v>0811909900</v>
      </c>
      <c r="B84" s="13" t="str">
        <f t="shared" si="16"/>
        <v>Demás frutas u otros frutos, sin cocer o cocidos en agua o vapor, congelados</v>
      </c>
      <c r="C84" s="143">
        <v>82676.818369999994</v>
      </c>
      <c r="D84" s="143">
        <v>104281.79585999998</v>
      </c>
      <c r="E84" s="209">
        <f t="shared" si="2"/>
        <v>0.26131844350023448</v>
      </c>
      <c r="F84" s="143">
        <v>7092.9129600000024</v>
      </c>
      <c r="G84" s="143">
        <v>11440.134310000001</v>
      </c>
      <c r="H84" s="222">
        <f t="shared" si="4"/>
        <v>0.61289647490612897</v>
      </c>
    </row>
    <row r="85" spans="1:8" ht="10.5" customHeight="1" x14ac:dyDescent="0.25">
      <c r="A85" s="101" t="str">
        <f t="shared" ref="A85:B85" si="17">A21</f>
        <v>3301130000</v>
      </c>
      <c r="B85" s="13" t="str">
        <f t="shared" si="17"/>
        <v>Aceites esenciales de limón</v>
      </c>
      <c r="C85" s="143">
        <v>69766.121480000002</v>
      </c>
      <c r="D85" s="143">
        <v>103899.28735</v>
      </c>
      <c r="E85" s="209">
        <f t="shared" si="2"/>
        <v>0.48925130343937817</v>
      </c>
      <c r="F85" s="241" t="s">
        <v>375</v>
      </c>
      <c r="G85" s="143">
        <v>455.97685999999999</v>
      </c>
      <c r="H85" s="241" t="s">
        <v>376</v>
      </c>
    </row>
    <row r="86" spans="1:8" ht="10.5" customHeight="1" x14ac:dyDescent="0.25">
      <c r="A86" s="101" t="str">
        <f t="shared" ref="A86:B86" si="18">A22</f>
        <v>1905310000</v>
      </c>
      <c r="B86" s="13" t="str">
        <f t="shared" si="18"/>
        <v>Galletas dulces (con adición de edulcorante)</v>
      </c>
      <c r="C86" s="143">
        <v>96828.512470000016</v>
      </c>
      <c r="D86" s="143">
        <v>101408.31652000001</v>
      </c>
      <c r="E86" s="209">
        <f t="shared" si="2"/>
        <v>4.7298093641776617E-2</v>
      </c>
      <c r="F86" s="143">
        <v>10157.409849999991</v>
      </c>
      <c r="G86" s="143">
        <v>9011.8053200000013</v>
      </c>
      <c r="H86" s="222">
        <f t="shared" si="4"/>
        <v>-0.11278510436398215</v>
      </c>
    </row>
    <row r="87" spans="1:8" ht="10.5" customHeight="1" x14ac:dyDescent="0.25">
      <c r="A87" s="101" t="str">
        <f t="shared" ref="A87:B87" si="19">A23</f>
        <v>2005991000</v>
      </c>
      <c r="B87" s="13" t="str">
        <f t="shared" si="19"/>
        <v>Alcachofas (alcauciles) preparadas o conservadas, sin congelar</v>
      </c>
      <c r="C87" s="143">
        <v>101514.74944</v>
      </c>
      <c r="D87" s="143">
        <v>100489.16204</v>
      </c>
      <c r="E87" s="209">
        <f t="shared" si="2"/>
        <v>-1.0102841268461948E-2</v>
      </c>
      <c r="F87" s="143">
        <v>14409.993809999998</v>
      </c>
      <c r="G87" s="143">
        <v>22917.240229999999</v>
      </c>
      <c r="H87" s="222">
        <f t="shared" si="4"/>
        <v>0.59037127511437859</v>
      </c>
    </row>
    <row r="88" spans="1:8" ht="10.5" customHeight="1" x14ac:dyDescent="0.25">
      <c r="A88" s="101" t="str">
        <f t="shared" ref="A88:B88" si="20">A24</f>
        <v>1804001300</v>
      </c>
      <c r="B88" s="13" t="str">
        <f t="shared" si="20"/>
        <v>Manteca de cacao con un índice de acidez expresado en ácido oleico superior a 1.65 %</v>
      </c>
      <c r="C88" s="143">
        <v>12293.506589999999</v>
      </c>
      <c r="D88" s="143">
        <v>99834.690129999988</v>
      </c>
      <c r="E88" s="209">
        <f t="shared" si="2"/>
        <v>7.1209286706861388</v>
      </c>
      <c r="F88" s="143">
        <v>355.03798</v>
      </c>
      <c r="G88" s="143">
        <v>26313.413349999999</v>
      </c>
      <c r="H88" s="222">
        <f t="shared" si="4"/>
        <v>73.114361933897882</v>
      </c>
    </row>
    <row r="89" spans="1:8" ht="10.5" customHeight="1" x14ac:dyDescent="0.25">
      <c r="A89" s="101" t="str">
        <f t="shared" ref="A89:B89" si="21">A25</f>
        <v>0910110000</v>
      </c>
      <c r="B89" s="13" t="str">
        <f t="shared" si="21"/>
        <v>Jengibre sin triturar ni pulverizar</v>
      </c>
      <c r="C89" s="143">
        <v>109058.40099999998</v>
      </c>
      <c r="D89" s="143">
        <v>94071.783009999999</v>
      </c>
      <c r="E89" s="209">
        <f t="shared" si="2"/>
        <v>-0.1374182809630593</v>
      </c>
      <c r="F89" s="143">
        <v>16745.564589999994</v>
      </c>
      <c r="G89" s="143">
        <v>12941.842359999997</v>
      </c>
      <c r="H89" s="222">
        <f t="shared" si="4"/>
        <v>-0.22714804326582572</v>
      </c>
    </row>
    <row r="90" spans="1:8" ht="10.5" customHeight="1" x14ac:dyDescent="0.25">
      <c r="A90" s="101" t="str">
        <f t="shared" ref="A90:B90" si="22">A26</f>
        <v>0810909000</v>
      </c>
      <c r="B90" s="13" t="str">
        <f t="shared" si="22"/>
        <v>Demás frutas u otros frutos frescos</v>
      </c>
      <c r="C90" s="143">
        <v>86436.890710000007</v>
      </c>
      <c r="D90" s="143">
        <v>83993.199659999998</v>
      </c>
      <c r="E90" s="209">
        <f t="shared" si="2"/>
        <v>-2.8271390027190035E-2</v>
      </c>
      <c r="F90" s="143">
        <v>25.316379999999999</v>
      </c>
      <c r="G90" s="143">
        <v>6.7580300000000006</v>
      </c>
      <c r="H90" s="222">
        <f t="shared" si="4"/>
        <v>-0.7330570168404803</v>
      </c>
    </row>
    <row r="91" spans="1:8" ht="10.5" customHeight="1" x14ac:dyDescent="0.25">
      <c r="A91" s="101" t="str">
        <f t="shared" ref="A91:B91" si="23">A27</f>
        <v>2207100000</v>
      </c>
      <c r="B91" s="13" t="str">
        <f t="shared" si="23"/>
        <v>Alcohol etílico sin desnaturalizar con grado alcohólico volumétrico superior o igual al 80 % vol</v>
      </c>
      <c r="C91" s="143">
        <v>106157.44103</v>
      </c>
      <c r="D91" s="143">
        <v>81226.890860000014</v>
      </c>
      <c r="E91" s="209">
        <f t="shared" si="2"/>
        <v>-0.23484505587276383</v>
      </c>
      <c r="F91" s="143">
        <v>4179.0824000000002</v>
      </c>
      <c r="G91" s="143">
        <v>5439.9142199999997</v>
      </c>
      <c r="H91" s="222">
        <f t="shared" si="4"/>
        <v>0.30170063648421941</v>
      </c>
    </row>
    <row r="92" spans="1:8" ht="10.5" customHeight="1" x14ac:dyDescent="0.25">
      <c r="A92" s="101" t="str">
        <f t="shared" ref="A92:B92" si="24">A28</f>
        <v>1804001200</v>
      </c>
      <c r="B92" s="13" t="str">
        <f t="shared" si="24"/>
        <v>Manteca de cacao con un índice de acidez expresado en ácido oleico superior a 1 % pero inferior o igual a 1.65 %</v>
      </c>
      <c r="C92" s="143">
        <v>38715.865039999997</v>
      </c>
      <c r="D92" s="143">
        <v>81034.006670000002</v>
      </c>
      <c r="E92" s="209">
        <f t="shared" si="2"/>
        <v>1.0930439391262019</v>
      </c>
      <c r="F92" s="143">
        <v>8020.0654599999998</v>
      </c>
      <c r="G92" s="143">
        <v>6537.3762200000001</v>
      </c>
      <c r="H92" s="222">
        <f t="shared" si="4"/>
        <v>-0.18487246112826616</v>
      </c>
    </row>
    <row r="93" spans="1:8" ht="10.5" customHeight="1" x14ac:dyDescent="0.25">
      <c r="A93" s="101" t="str">
        <f t="shared" ref="A93:B93" si="25">A29</f>
        <v>2001909000</v>
      </c>
      <c r="B93" s="13" t="str">
        <f t="shared" si="25"/>
        <v>Los demás hortalizas, frutas u otros frutos y demás partes comestibles de plantas, preparados o conservados en vinagre o en ácido acético</v>
      </c>
      <c r="C93" s="143">
        <v>79123.032859999992</v>
      </c>
      <c r="D93" s="143">
        <v>71555.59074</v>
      </c>
      <c r="E93" s="209">
        <f t="shared" si="2"/>
        <v>-9.5641456684171788E-2</v>
      </c>
      <c r="F93" s="143">
        <v>10329.797269999999</v>
      </c>
      <c r="G93" s="143">
        <v>11658.74358</v>
      </c>
      <c r="H93" s="222">
        <f t="shared" si="4"/>
        <v>0.12865173200054492</v>
      </c>
    </row>
    <row r="94" spans="1:8" ht="10.5" customHeight="1" x14ac:dyDescent="0.25">
      <c r="A94" s="101" t="str">
        <f t="shared" ref="A94:B94" si="26">A30</f>
        <v>3203002100</v>
      </c>
      <c r="B94" s="13" t="str">
        <f t="shared" si="26"/>
        <v>Carmin de cochinilla</v>
      </c>
      <c r="C94" s="143">
        <v>60519.150410000002</v>
      </c>
      <c r="D94" s="143">
        <v>70894.195999999996</v>
      </c>
      <c r="E94" s="209">
        <f t="shared" si="2"/>
        <v>0.17143409184881175</v>
      </c>
      <c r="F94" s="143">
        <v>4661.5506999999998</v>
      </c>
      <c r="G94" s="143">
        <v>8602.1338499999965</v>
      </c>
      <c r="H94" s="222">
        <f t="shared" si="4"/>
        <v>0.84533740027755067</v>
      </c>
    </row>
    <row r="95" spans="1:8" ht="10.5" customHeight="1" x14ac:dyDescent="0.25">
      <c r="A95" s="101" t="str">
        <f t="shared" ref="A95:B95" si="27">A31</f>
        <v>0811909100</v>
      </c>
      <c r="B95" s="13" t="str">
        <f t="shared" si="27"/>
        <v>Mango, sin cocer o cocidos en agua o vapor, congelados</v>
      </c>
      <c r="C95" s="143">
        <v>121151.38292</v>
      </c>
      <c r="D95" s="143">
        <v>68394.192819999997</v>
      </c>
      <c r="E95" s="209">
        <f t="shared" si="2"/>
        <v>-0.43546502589109704</v>
      </c>
      <c r="F95" s="143">
        <v>7392.3493600000002</v>
      </c>
      <c r="G95" s="143">
        <v>10487.956099999999</v>
      </c>
      <c r="H95" s="222">
        <f t="shared" si="4"/>
        <v>0.41875817676452454</v>
      </c>
    </row>
    <row r="96" spans="1:8" ht="10.5" customHeight="1" x14ac:dyDescent="0.25">
      <c r="A96" s="101" t="str">
        <f t="shared" ref="A96:B96" si="28">A32</f>
        <v>1511900000</v>
      </c>
      <c r="B96" s="13" t="str">
        <f t="shared" si="28"/>
        <v>Los demás aceite de palma y sus fracciones, incluso refinado, pero sin modificar químicamente</v>
      </c>
      <c r="C96" s="143">
        <v>42707.240689999999</v>
      </c>
      <c r="D96" s="143">
        <v>65830.705019999994</v>
      </c>
      <c r="E96" s="209">
        <f t="shared" si="2"/>
        <v>0.54144130963287473</v>
      </c>
      <c r="F96" s="143">
        <v>2997.9554200000002</v>
      </c>
      <c r="G96" s="143">
        <v>9199.7818599999991</v>
      </c>
      <c r="H96" s="222">
        <f t="shared" si="4"/>
        <v>2.0686853442270325</v>
      </c>
    </row>
    <row r="97" spans="1:8" ht="10.5" customHeight="1" x14ac:dyDescent="0.25">
      <c r="A97" s="101" t="str">
        <f t="shared" ref="A97:B97" si="29">A33</f>
        <v>2005993110</v>
      </c>
      <c r="B97" s="13" t="str">
        <f t="shared" si="29"/>
        <v>Pimiento piquillo preparadas o conservadas, sin congelar</v>
      </c>
      <c r="C97" s="143">
        <v>42882.88207</v>
      </c>
      <c r="D97" s="143">
        <v>62361.948210000002</v>
      </c>
      <c r="E97" s="209">
        <f t="shared" si="2"/>
        <v>0.45423873582478191</v>
      </c>
      <c r="F97" s="143">
        <v>5835.4432000000006</v>
      </c>
      <c r="G97" s="143">
        <v>10499.47069</v>
      </c>
      <c r="H97" s="222">
        <f t="shared" si="4"/>
        <v>0.79925848477113082</v>
      </c>
    </row>
    <row r="98" spans="1:8" ht="10.5" customHeight="1" x14ac:dyDescent="0.25">
      <c r="A98" s="101" t="str">
        <f t="shared" ref="A98:B98" si="30">A34</f>
        <v>1511100000</v>
      </c>
      <c r="B98" s="13" t="str">
        <f t="shared" si="30"/>
        <v>Aceite de palma en bruto</v>
      </c>
      <c r="C98" s="143">
        <v>78604.479679999989</v>
      </c>
      <c r="D98" s="143">
        <v>62303.195909999995</v>
      </c>
      <c r="E98" s="209">
        <f t="shared" si="2"/>
        <v>-0.20738364831575462</v>
      </c>
      <c r="F98" s="143">
        <v>9578.0952899999993</v>
      </c>
      <c r="G98" s="143">
        <v>14963.844690000002</v>
      </c>
      <c r="H98" s="222">
        <f t="shared" si="4"/>
        <v>0.56229858201797067</v>
      </c>
    </row>
    <row r="99" spans="1:8" ht="10.5" customHeight="1" x14ac:dyDescent="0.25">
      <c r="A99" s="101" t="str">
        <f t="shared" ref="A99:B99" si="31">A35</f>
        <v>1804001100</v>
      </c>
      <c r="B99" s="13" t="str">
        <f t="shared" si="31"/>
        <v>Manteca de cacao con un índice de acidez expresado en ácido oleico inferior o igual a 1 %</v>
      </c>
      <c r="C99" s="143">
        <v>11313.398770000002</v>
      </c>
      <c r="D99" s="143">
        <v>59878.780510000004</v>
      </c>
      <c r="E99" s="209">
        <f t="shared" si="2"/>
        <v>4.2927313645817859</v>
      </c>
      <c r="F99" s="143">
        <v>0.29242000000000001</v>
      </c>
      <c r="G99" s="143">
        <v>1085.7682000000002</v>
      </c>
      <c r="H99" s="222">
        <f t="shared" si="4"/>
        <v>3712.0435674714458</v>
      </c>
    </row>
    <row r="100" spans="1:8" ht="10.5" customHeight="1" x14ac:dyDescent="0.25">
      <c r="A100" s="101" t="str">
        <f t="shared" ref="A100:B100" si="32">A36</f>
        <v>1805000000</v>
      </c>
      <c r="B100" s="13" t="str">
        <f t="shared" si="32"/>
        <v>Cacao en polvo sin adición de azúcar ni otro edulcorante</v>
      </c>
      <c r="C100" s="143">
        <v>28592.888089999997</v>
      </c>
      <c r="D100" s="143">
        <v>57995.478649999997</v>
      </c>
      <c r="E100" s="209">
        <f t="shared" si="2"/>
        <v>1.0283183170392358</v>
      </c>
      <c r="F100" s="143">
        <v>1741.2259900000001</v>
      </c>
      <c r="G100" s="143">
        <v>8818.5618200000008</v>
      </c>
      <c r="H100" s="222">
        <f t="shared" si="4"/>
        <v>4.0645705213715537</v>
      </c>
    </row>
    <row r="101" spans="1:8" ht="10.5" customHeight="1" x14ac:dyDescent="0.25">
      <c r="A101" s="101" t="str">
        <f t="shared" ref="A101:B101" si="33">A37</f>
        <v>1801002000</v>
      </c>
      <c r="B101" s="13" t="str">
        <f t="shared" si="33"/>
        <v>Cacao en grano, entero o partido, tostado</v>
      </c>
      <c r="C101" s="143">
        <v>4942.7694099999999</v>
      </c>
      <c r="D101" s="143">
        <v>53963.35673</v>
      </c>
      <c r="E101" s="209">
        <f t="shared" si="2"/>
        <v>9.9176358947321397</v>
      </c>
      <c r="F101" s="143">
        <v>212.77272000000002</v>
      </c>
      <c r="G101" s="143">
        <v>6185.1561800000009</v>
      </c>
      <c r="H101" s="222">
        <f t="shared" si="4"/>
        <v>28.06931010704756</v>
      </c>
    </row>
    <row r="102" spans="1:8" ht="10.5" customHeight="1" x14ac:dyDescent="0.25">
      <c r="A102" s="101" t="str">
        <f t="shared" ref="A102:B102" si="34">A38</f>
        <v>2005600000</v>
      </c>
      <c r="B102" s="13" t="str">
        <f t="shared" si="34"/>
        <v>Esparragos preparados o conservados, sin congelar</v>
      </c>
      <c r="C102" s="143">
        <v>83061.289980000001</v>
      </c>
      <c r="D102" s="143">
        <v>52634.300790000001</v>
      </c>
      <c r="E102" s="209">
        <f t="shared" si="2"/>
        <v>-0.36631972844782923</v>
      </c>
      <c r="F102" s="143">
        <v>8989.5082500000044</v>
      </c>
      <c r="G102" s="143">
        <v>9134.7052299999978</v>
      </c>
      <c r="H102" s="222">
        <f t="shared" si="4"/>
        <v>1.6151826769833955E-2</v>
      </c>
    </row>
    <row r="103" spans="1:8" ht="10.5" customHeight="1" x14ac:dyDescent="0.25">
      <c r="A103" s="101" t="str">
        <f t="shared" ref="A103:B103" si="35">A39</f>
        <v>1701140000</v>
      </c>
      <c r="B103" s="13" t="str">
        <f t="shared" si="35"/>
        <v>Los demás azúcares de caña sin adición de aromatizante ni colorante en estado sólido</v>
      </c>
      <c r="C103" s="143">
        <v>8214.0878700000012</v>
      </c>
      <c r="D103" s="143">
        <v>51667.66425999999</v>
      </c>
      <c r="E103" s="209">
        <f t="shared" si="2"/>
        <v>5.2901280188033812</v>
      </c>
      <c r="F103" s="143">
        <v>669.40975000000003</v>
      </c>
      <c r="G103" s="143">
        <v>29058.130379999991</v>
      </c>
      <c r="H103" s="222">
        <f t="shared" si="4"/>
        <v>42.408585518809652</v>
      </c>
    </row>
    <row r="104" spans="1:8" ht="10.5" customHeight="1" x14ac:dyDescent="0.25">
      <c r="A104" s="101" t="str">
        <f t="shared" ref="A104:B104" si="36">A40</f>
        <v>1803100000</v>
      </c>
      <c r="B104" s="13" t="str">
        <f t="shared" si="36"/>
        <v>Pasta de cacao sin desgrasar</v>
      </c>
      <c r="C104" s="143">
        <v>12242.609579999998</v>
      </c>
      <c r="D104" s="143">
        <v>50313.446630000006</v>
      </c>
      <c r="E104" s="209">
        <f t="shared" si="2"/>
        <v>3.1096995131000504</v>
      </c>
      <c r="F104" s="143">
        <v>908.37349999999992</v>
      </c>
      <c r="G104" s="143">
        <v>4997.3881200000014</v>
      </c>
      <c r="H104" s="222">
        <f t="shared" si="4"/>
        <v>4.5014684158003311</v>
      </c>
    </row>
    <row r="105" spans="1:8" ht="10.5" customHeight="1" x14ac:dyDescent="0.25">
      <c r="A105" s="101" t="str">
        <f t="shared" ref="A105:B105" si="37">A41</f>
        <v>1404902000</v>
      </c>
      <c r="B105" s="13" t="str">
        <f t="shared" si="37"/>
        <v>Tara en polvo (caesalpinea spinosa)</v>
      </c>
      <c r="C105" s="143">
        <v>39626.341919999999</v>
      </c>
      <c r="D105" s="143">
        <v>49405.750629999995</v>
      </c>
      <c r="E105" s="209">
        <f t="shared" si="2"/>
        <v>0.24679060029672284</v>
      </c>
      <c r="F105" s="143">
        <v>5656.9843499999997</v>
      </c>
      <c r="G105" s="143">
        <v>6024.7392299999992</v>
      </c>
      <c r="H105" s="222">
        <f t="shared" si="4"/>
        <v>6.5008997240729505E-2</v>
      </c>
    </row>
    <row r="106" spans="1:8" ht="10.5" customHeight="1" x14ac:dyDescent="0.25">
      <c r="A106" s="101" t="str">
        <f t="shared" ref="A106:B106" si="38">A42</f>
        <v>1901909000</v>
      </c>
      <c r="B106" s="13" t="str">
        <f t="shared" si="38"/>
        <v>Demás preparaciones alimenticias de harina, grañones, sémola, almidón, fécula o extracto de malta, que no contengan cacao o con un contenido de cacao inferior al 40% en peso</v>
      </c>
      <c r="C106" s="143">
        <v>56469.367360000004</v>
      </c>
      <c r="D106" s="143">
        <v>48536.518020000003</v>
      </c>
      <c r="E106" s="209">
        <f t="shared" si="2"/>
        <v>-0.14048057753909282</v>
      </c>
      <c r="F106" s="143">
        <v>5250.0804100000014</v>
      </c>
      <c r="G106" s="143">
        <v>3926.81538</v>
      </c>
      <c r="H106" s="222">
        <f t="shared" si="4"/>
        <v>-0.25204662151069812</v>
      </c>
    </row>
    <row r="107" spans="1:8" ht="10.5" customHeight="1" x14ac:dyDescent="0.25">
      <c r="A107" s="101" t="str">
        <f t="shared" ref="A107:B107" si="39">A43</f>
        <v>2009892000</v>
      </c>
      <c r="B107" s="13" t="str">
        <f t="shared" si="39"/>
        <v>Jugo de maracuyá, sin fermentar y sin adición de alcohol, incluso con adición de azúcar u otro edulcorante</v>
      </c>
      <c r="C107" s="143">
        <v>50151.688860000009</v>
      </c>
      <c r="D107" s="143">
        <v>47460.398379999991</v>
      </c>
      <c r="E107" s="209">
        <f t="shared" si="2"/>
        <v>-5.3663007989877221E-2</v>
      </c>
      <c r="F107" s="143">
        <v>2685.9418499999997</v>
      </c>
      <c r="G107" s="143">
        <v>1337.7652499999999</v>
      </c>
      <c r="H107" s="222">
        <f t="shared" si="4"/>
        <v>-0.50193811902517549</v>
      </c>
    </row>
    <row r="108" spans="1:8" ht="10.5" customHeight="1" x14ac:dyDescent="0.25">
      <c r="A108" s="101" t="str">
        <f t="shared" ref="A108:B108" si="40">A44</f>
        <v>1905901000</v>
      </c>
      <c r="B108" s="13" t="str">
        <f t="shared" si="40"/>
        <v>Galletas saladas o aromatizadas</v>
      </c>
      <c r="C108" s="143">
        <v>49181.398389999995</v>
      </c>
      <c r="D108" s="143">
        <v>44792.207349999997</v>
      </c>
      <c r="E108" s="209">
        <f t="shared" si="2"/>
        <v>-8.9244941861849281E-2</v>
      </c>
      <c r="F108" s="143">
        <v>4337.0006400000011</v>
      </c>
      <c r="G108" s="143">
        <v>3983.6425899999999</v>
      </c>
      <c r="H108" s="222">
        <f t="shared" si="4"/>
        <v>-8.147521278668779E-2</v>
      </c>
    </row>
    <row r="109" spans="1:8" ht="10.5" customHeight="1" x14ac:dyDescent="0.25">
      <c r="A109" s="101" t="str">
        <f t="shared" ref="A109:B109" si="41">A45</f>
        <v>0708100000</v>
      </c>
      <c r="B109" s="13" t="str">
        <f t="shared" si="41"/>
        <v>Arvejas (guisantes, chicharos) (pisum sativum) frescas o refrigeradas</v>
      </c>
      <c r="C109" s="143">
        <v>29320.326869999997</v>
      </c>
      <c r="D109" s="143">
        <v>44558.138170000006</v>
      </c>
      <c r="E109" s="209">
        <f t="shared" si="2"/>
        <v>0.51970127644078379</v>
      </c>
      <c r="F109" s="143">
        <v>804.79629999999997</v>
      </c>
      <c r="G109" s="143">
        <v>2428.1017300000003</v>
      </c>
      <c r="H109" s="222">
        <f t="shared" si="4"/>
        <v>2.0170388830067938</v>
      </c>
    </row>
    <row r="110" spans="1:8" ht="10.5" customHeight="1" x14ac:dyDescent="0.25">
      <c r="A110" s="101" t="str">
        <f t="shared" ref="A110:B110" si="42">A46</f>
        <v>2005700000</v>
      </c>
      <c r="B110" s="13" t="str">
        <f t="shared" si="42"/>
        <v>Aceitunas preparadas o conservadas, sin congelar</v>
      </c>
      <c r="C110" s="143">
        <v>37199.709670000004</v>
      </c>
      <c r="D110" s="143">
        <v>40310.842990000005</v>
      </c>
      <c r="E110" s="209">
        <f t="shared" si="2"/>
        <v>8.3633268850724418E-2</v>
      </c>
      <c r="F110" s="143">
        <v>3666.2298400000004</v>
      </c>
      <c r="G110" s="143">
        <v>3372.122640000001</v>
      </c>
      <c r="H110" s="222">
        <f t="shared" si="4"/>
        <v>-8.0220611591552471E-2</v>
      </c>
    </row>
    <row r="111" spans="1:8" ht="10.5" customHeight="1" x14ac:dyDescent="0.25">
      <c r="A111" s="101" t="str">
        <f t="shared" ref="A111:B111" si="43">A47</f>
        <v>0811109000</v>
      </c>
      <c r="B111" s="13" t="str">
        <f t="shared" si="43"/>
        <v>Demás fresas (frutillas), sin cocer o cocidos en agua o vapor, congelados</v>
      </c>
      <c r="C111" s="143">
        <v>49031.561500000011</v>
      </c>
      <c r="D111" s="143">
        <v>40015.834520000004</v>
      </c>
      <c r="E111" s="209">
        <f t="shared" si="2"/>
        <v>-0.18387599138567112</v>
      </c>
      <c r="F111" s="143">
        <v>8800.7940800000033</v>
      </c>
      <c r="G111" s="143">
        <v>13270.90955</v>
      </c>
      <c r="H111" s="222">
        <f t="shared" si="4"/>
        <v>0.50792183402614</v>
      </c>
    </row>
    <row r="112" spans="1:8" ht="10.5" customHeight="1" x14ac:dyDescent="0.25">
      <c r="A112" s="101" t="str">
        <f t="shared" ref="A112:B112" si="44">A48</f>
        <v>2005999000</v>
      </c>
      <c r="B112" s="13" t="str">
        <f t="shared" si="44"/>
        <v>Las demás hortalizas y las mezclas de hortalizas preparadas o conservadas, sin congelar</v>
      </c>
      <c r="C112" s="143">
        <v>34101.922070000001</v>
      </c>
      <c r="D112" s="143">
        <v>39655.847719999998</v>
      </c>
      <c r="E112" s="209">
        <f t="shared" si="2"/>
        <v>0.16286254008204049</v>
      </c>
      <c r="F112" s="143">
        <v>7616.3235000000013</v>
      </c>
      <c r="G112" s="143">
        <v>4660.6999899999992</v>
      </c>
      <c r="H112" s="222">
        <f t="shared" si="4"/>
        <v>-0.38806433445218047</v>
      </c>
    </row>
    <row r="113" spans="1:8" ht="10.5" customHeight="1" x14ac:dyDescent="0.25">
      <c r="A113" s="101" t="str">
        <f t="shared" ref="A113:B113" si="45">A49</f>
        <v>2106907900</v>
      </c>
      <c r="B113" s="13" t="str">
        <f t="shared" si="45"/>
        <v>Los demás complementos y suplementos alimenticios</v>
      </c>
      <c r="C113" s="143">
        <v>19362.247490000002</v>
      </c>
      <c r="D113" s="143">
        <v>38669.349320000001</v>
      </c>
      <c r="E113" s="209">
        <f t="shared" si="2"/>
        <v>0.99715189778312241</v>
      </c>
      <c r="F113" s="143">
        <v>2231.90868</v>
      </c>
      <c r="G113" s="143">
        <v>3864.2895300000005</v>
      </c>
      <c r="H113" s="222">
        <f t="shared" si="4"/>
        <v>0.73138335122205822</v>
      </c>
    </row>
    <row r="114" spans="1:8" ht="10.5" customHeight="1" x14ac:dyDescent="0.25">
      <c r="A114" s="101" t="str">
        <f t="shared" ref="A114:B114" si="46">A50</f>
        <v>0402911000</v>
      </c>
      <c r="B114" s="13" t="str">
        <f t="shared" si="46"/>
        <v>Leche evaporada sin azucar ni edulcorante</v>
      </c>
      <c r="C114" s="143">
        <v>32978.612509999999</v>
      </c>
      <c r="D114" s="143">
        <v>36096.66605</v>
      </c>
      <c r="E114" s="209">
        <f t="shared" si="2"/>
        <v>9.4547747848837682E-2</v>
      </c>
      <c r="F114" s="143">
        <v>4891.0093000000006</v>
      </c>
      <c r="G114" s="143">
        <v>3460.0910300000005</v>
      </c>
      <c r="H114" s="222">
        <f t="shared" si="4"/>
        <v>-0.2925609382914075</v>
      </c>
    </row>
    <row r="115" spans="1:8" ht="10.5" customHeight="1" x14ac:dyDescent="0.25">
      <c r="A115" s="101" t="str">
        <f t="shared" ref="A115:B115" si="47">A51</f>
        <v>0801220000</v>
      </c>
      <c r="B115" s="13" t="str">
        <f t="shared" si="47"/>
        <v>Nueces del brasil sin cascara frescas o secas</v>
      </c>
      <c r="C115" s="143">
        <v>27399.505450000001</v>
      </c>
      <c r="D115" s="143">
        <v>36091.916620000004</v>
      </c>
      <c r="E115" s="209">
        <f t="shared" si="2"/>
        <v>0.31724700965359953</v>
      </c>
      <c r="F115" s="143">
        <v>1361.5111400000001</v>
      </c>
      <c r="G115" s="143">
        <v>3086.2637</v>
      </c>
      <c r="H115" s="222">
        <f t="shared" si="4"/>
        <v>1.2667928372587536</v>
      </c>
    </row>
    <row r="116" spans="1:8" ht="10.5" customHeight="1" x14ac:dyDescent="0.25">
      <c r="A116" s="101" t="str">
        <f t="shared" ref="A116:B116" si="48">A52</f>
        <v>0805502200</v>
      </c>
      <c r="B116" s="13" t="str">
        <f t="shared" si="48"/>
        <v>Limón tahití (citrus latifolia), frescos o secos</v>
      </c>
      <c r="C116" s="143">
        <v>26470.613840000005</v>
      </c>
      <c r="D116" s="143">
        <v>35673.276550000002</v>
      </c>
      <c r="E116" s="209">
        <f t="shared" si="2"/>
        <v>0.34765581053861938</v>
      </c>
      <c r="F116" s="143">
        <v>2817.2832500000009</v>
      </c>
      <c r="G116" s="143">
        <v>3151.3187900000003</v>
      </c>
      <c r="H116" s="222">
        <f t="shared" si="4"/>
        <v>0.11856654456026017</v>
      </c>
    </row>
    <row r="117" spans="1:8" ht="10.5" customHeight="1" x14ac:dyDescent="0.25">
      <c r="A117" s="101" t="str">
        <f t="shared" ref="A117:B117" si="49">A53</f>
        <v>2106902900</v>
      </c>
      <c r="B117" s="13" t="str">
        <f t="shared" si="49"/>
        <v>Las demás preparaciones compuestas cuyo grado alcohólico volumétrico sea inferior o igual al 0.5 % vol, para la elaboración de bebidas</v>
      </c>
      <c r="C117" s="143">
        <v>30478.25677</v>
      </c>
      <c r="D117" s="143">
        <v>34484.755129999998</v>
      </c>
      <c r="E117" s="209">
        <f t="shared" si="2"/>
        <v>0.13145431480003889</v>
      </c>
      <c r="F117" s="143">
        <v>3536.4998500000002</v>
      </c>
      <c r="G117" s="143">
        <v>3136.7437799999998</v>
      </c>
      <c r="H117" s="222">
        <f t="shared" si="4"/>
        <v>-0.11303720824419106</v>
      </c>
    </row>
    <row r="118" spans="1:8" ht="10.5" customHeight="1" x14ac:dyDescent="0.25">
      <c r="A118" s="101" t="str">
        <f t="shared" ref="A118:B118" si="50">A54</f>
        <v>2008999000</v>
      </c>
      <c r="B118" s="13" t="str">
        <f t="shared" si="50"/>
        <v>Los demás frutas, incluida las mezclas, y otros frutos y demás partes comestibles de plantas, preparados o conservados de otro modo, incluso con adición de azúcar u otro edulcorante o alcohol</v>
      </c>
      <c r="C118" s="143">
        <v>26351.560549999998</v>
      </c>
      <c r="D118" s="143">
        <v>33679.233260000001</v>
      </c>
      <c r="E118" s="209">
        <f t="shared" si="2"/>
        <v>0.27807357731608806</v>
      </c>
      <c r="F118" s="143">
        <v>2177.5160299999998</v>
      </c>
      <c r="G118" s="143">
        <v>3083.6230999999993</v>
      </c>
      <c r="H118" s="222">
        <f t="shared" si="4"/>
        <v>0.41611958649966851</v>
      </c>
    </row>
    <row r="119" spans="1:8" ht="10.5" customHeight="1" x14ac:dyDescent="0.25">
      <c r="A119" s="101" t="str">
        <f t="shared" ref="A119:B119" si="51">A55</f>
        <v>1209919000</v>
      </c>
      <c r="B119" s="13" t="str">
        <f t="shared" si="51"/>
        <v>Las demás semillas de hortalizas</v>
      </c>
      <c r="C119" s="143">
        <v>26854.431280000001</v>
      </c>
      <c r="D119" s="143">
        <v>32002.588749999999</v>
      </c>
      <c r="E119" s="209">
        <f t="shared" si="2"/>
        <v>0.19170606952432911</v>
      </c>
      <c r="F119" s="143">
        <v>4291.0386800000006</v>
      </c>
      <c r="G119" s="143">
        <v>5050.4833599999984</v>
      </c>
      <c r="H119" s="222">
        <f t="shared" si="4"/>
        <v>0.17698388120798714</v>
      </c>
    </row>
    <row r="120" spans="1:8" ht="10.5" customHeight="1" x14ac:dyDescent="0.25">
      <c r="A120" s="101" t="str">
        <f t="shared" ref="A120:B120" si="52">A56</f>
        <v>1701999000</v>
      </c>
      <c r="B120" s="13" t="str">
        <f t="shared" si="52"/>
        <v>Las demás azúcares de caña o remolacha refinados en estado sólido</v>
      </c>
      <c r="C120" s="143">
        <v>54924.436900000001</v>
      </c>
      <c r="D120" s="143">
        <v>31878.979560000007</v>
      </c>
      <c r="E120" s="209">
        <f t="shared" si="2"/>
        <v>-0.41958477211079048</v>
      </c>
      <c r="F120" s="143">
        <v>1093.9397999999999</v>
      </c>
      <c r="G120" s="143">
        <v>3530.2735600000001</v>
      </c>
      <c r="H120" s="222">
        <f t="shared" si="4"/>
        <v>2.2271186769143974</v>
      </c>
    </row>
    <row r="121" spans="1:8" ht="10.5" customHeight="1" x14ac:dyDescent="0.25">
      <c r="A121" s="125"/>
      <c r="B121" s="125" t="s">
        <v>18</v>
      </c>
      <c r="C121" s="144">
        <v>1416836.70848</v>
      </c>
      <c r="D121" s="144">
        <v>1431954.8147700026</v>
      </c>
      <c r="E121" s="213">
        <f t="shared" si="2"/>
        <v>1.0670323686221783E-2</v>
      </c>
      <c r="F121" s="144">
        <v>127914.41373999989</v>
      </c>
      <c r="G121" s="144">
        <v>154459.36493000001</v>
      </c>
      <c r="H121" s="223">
        <f t="shared" si="4"/>
        <v>0.20752118869071046</v>
      </c>
    </row>
    <row r="122" spans="1:8" ht="8.1" customHeight="1" x14ac:dyDescent="0.25">
      <c r="A122" s="8" t="s">
        <v>53</v>
      </c>
      <c r="B122" s="37"/>
      <c r="C122" s="21"/>
      <c r="D122" s="21"/>
      <c r="E122" s="21"/>
    </row>
    <row r="123" spans="1:8" ht="9" customHeight="1" x14ac:dyDescent="0.25">
      <c r="A123" s="11" t="s">
        <v>20</v>
      </c>
    </row>
    <row r="124" spans="1:8" ht="9" customHeight="1" x14ac:dyDescent="0.25">
      <c r="A124" s="250" t="s">
        <v>380</v>
      </c>
    </row>
    <row r="125" spans="1:8" ht="9" customHeight="1" x14ac:dyDescent="0.25">
      <c r="A125" s="251" t="s">
        <v>381</v>
      </c>
    </row>
  </sheetData>
  <mergeCells count="12">
    <mergeCell ref="A2:E2"/>
    <mergeCell ref="A4:A5"/>
    <mergeCell ref="B4:B5"/>
    <mergeCell ref="C4:D4"/>
    <mergeCell ref="A65:E65"/>
    <mergeCell ref="A69:B69"/>
    <mergeCell ref="F4:G4"/>
    <mergeCell ref="F67:G67"/>
    <mergeCell ref="A64:E64"/>
    <mergeCell ref="A67:A68"/>
    <mergeCell ref="B67:B68"/>
    <mergeCell ref="C67:D67"/>
  </mergeCells>
  <phoneticPr fontId="11" type="noConversion"/>
  <conditionalFormatting sqref="C7:H57">
    <cfRule type="containsBlanks" dxfId="73" priority="4">
      <formula>LEN(TRIM(C7))=0</formula>
    </cfRule>
  </conditionalFormatting>
  <conditionalFormatting sqref="C71:H121">
    <cfRule type="containsBlanks" dxfId="72" priority="1">
      <formula>LEN(TRIM(C71))=0</formula>
    </cfRule>
  </conditionalFormatting>
  <pageMargins left="0.75" right="0.75" top="1" bottom="1" header="0" footer="0"/>
  <ignoredErrors>
    <ignoredError sqref="A515:A15107 A15875:A29443 BPP13059:BPP15107 AMB13059:AMB15107 AVX259:BFT15107 IN15619:ACF29443 AMB15619:AMB28163 BPP15619:BPP28163 E64:E66 A2:E3 B61 A5:B5 A4:B4 A68:B68 A67:B67 A69:B69 A58:B58 B1:E1 A65:D66 B64:D64 B59" numberStoredAsText="1"/>
    <ignoredError sqref="E6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I62"/>
  <sheetViews>
    <sheetView showGridLines="0" topLeftCell="A40" zoomScale="150" zoomScaleNormal="120" zoomScalePageLayoutView="120" workbookViewId="0">
      <selection activeCell="A60" sqref="A60:A62"/>
    </sheetView>
  </sheetViews>
  <sheetFormatPr baseColWidth="10" defaultColWidth="11.42578125" defaultRowHeight="13.5" x14ac:dyDescent="0.2"/>
  <cols>
    <col min="1" max="1" width="8.85546875" style="15" customWidth="1"/>
    <col min="2" max="2" width="36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9" ht="15" customHeight="1" x14ac:dyDescent="0.25">
      <c r="A1" s="86" t="s">
        <v>335</v>
      </c>
      <c r="B1" s="86"/>
      <c r="C1" s="86"/>
      <c r="D1" s="86"/>
      <c r="E1" s="86"/>
      <c r="F1" s="86"/>
      <c r="G1" s="86"/>
    </row>
    <row r="2" spans="1:9" ht="11.25" customHeight="1" x14ac:dyDescent="0.25">
      <c r="A2" s="278" t="s">
        <v>336</v>
      </c>
      <c r="B2" s="278"/>
      <c r="C2" s="278"/>
      <c r="D2" s="278"/>
      <c r="E2" s="278"/>
      <c r="F2" s="86"/>
      <c r="G2" s="86"/>
    </row>
    <row r="3" spans="1:9" ht="3" customHeight="1" x14ac:dyDescent="0.25">
      <c r="A3" s="49"/>
    </row>
    <row r="4" spans="1:9" s="39" customFormat="1" ht="15" customHeight="1" x14ac:dyDescent="0.25">
      <c r="A4" s="279" t="s">
        <v>31</v>
      </c>
      <c r="B4" s="279" t="s">
        <v>4</v>
      </c>
      <c r="C4" s="276" t="s">
        <v>359</v>
      </c>
      <c r="D4" s="277"/>
      <c r="E4" s="202" t="s">
        <v>29</v>
      </c>
      <c r="F4" s="203" t="s">
        <v>337</v>
      </c>
      <c r="G4" s="281" t="s">
        <v>338</v>
      </c>
    </row>
    <row r="5" spans="1:9" s="39" customFormat="1" ht="15" customHeight="1" x14ac:dyDescent="0.25">
      <c r="A5" s="280"/>
      <c r="B5" s="280"/>
      <c r="C5" s="172">
        <v>2023</v>
      </c>
      <c r="D5" s="173" t="s">
        <v>318</v>
      </c>
      <c r="E5" s="204" t="s">
        <v>339</v>
      </c>
      <c r="F5" s="205">
        <v>2023</v>
      </c>
      <c r="G5" s="282"/>
    </row>
    <row r="6" spans="1:9" s="39" customFormat="1" ht="14.1" customHeight="1" x14ac:dyDescent="0.25">
      <c r="A6" s="275" t="s">
        <v>45</v>
      </c>
      <c r="B6" s="275"/>
      <c r="C6" s="180">
        <f>SUM(C8:C58)</f>
        <v>9246168.9493999984</v>
      </c>
      <c r="D6" s="180">
        <f>SUM(D8:D58)</f>
        <v>11348921.758709993</v>
      </c>
      <c r="E6" s="206">
        <f>(D6/C6-1)</f>
        <v>0.22741881754674687</v>
      </c>
      <c r="F6" s="206">
        <f>SUM(F7:F58)</f>
        <v>0.99999999999999922</v>
      </c>
      <c r="G6" s="207">
        <f>SUM(G7:G58)</f>
        <v>22.741881754674701</v>
      </c>
    </row>
    <row r="7" spans="1:9" ht="3.95" customHeight="1" x14ac:dyDescent="0.2">
      <c r="A7" s="43"/>
      <c r="B7" s="43"/>
      <c r="C7" s="111"/>
      <c r="D7" s="111"/>
      <c r="E7" s="111"/>
      <c r="F7" s="111"/>
      <c r="G7" s="208"/>
    </row>
    <row r="8" spans="1:9" ht="10.5" customHeight="1" x14ac:dyDescent="0.25">
      <c r="A8" s="102" t="s">
        <v>69</v>
      </c>
      <c r="B8" s="13" t="s">
        <v>241</v>
      </c>
      <c r="C8" s="143">
        <v>1441716.3420400007</v>
      </c>
      <c r="D8" s="143">
        <v>2107833.5639199959</v>
      </c>
      <c r="E8" s="209">
        <f>IFERROR(((D8/C8-1)),"")</f>
        <v>0.4620307077448067</v>
      </c>
      <c r="F8" s="210">
        <f>C8/$C$6</f>
        <v>0.15592580558822219</v>
      </c>
      <c r="G8" s="211">
        <f>F8*E8*100</f>
        <v>7.2042510311605437</v>
      </c>
      <c r="I8" s="39"/>
    </row>
    <row r="9" spans="1:9" ht="10.5" customHeight="1" x14ac:dyDescent="0.25">
      <c r="A9" s="102" t="s">
        <v>64</v>
      </c>
      <c r="B9" s="13" t="s">
        <v>240</v>
      </c>
      <c r="C9" s="143">
        <v>958077.09882999922</v>
      </c>
      <c r="D9" s="143">
        <v>1242162.4833899995</v>
      </c>
      <c r="E9" s="209">
        <f t="shared" ref="E9:E58" si="0">IFERROR(((D9/C9-1)),"")</f>
        <v>0.296516204078904</v>
      </c>
      <c r="F9" s="210">
        <f t="shared" ref="F9:F58" si="1">C9/$C$6</f>
        <v>0.10361881813679931</v>
      </c>
      <c r="G9" s="211">
        <f t="shared" ref="G9:G58" si="2">F9*E9*100</f>
        <v>3.0724658625066024</v>
      </c>
      <c r="I9" s="39"/>
    </row>
    <row r="10" spans="1:9" ht="10.5" customHeight="1" x14ac:dyDescent="0.25">
      <c r="A10" s="102" t="s">
        <v>10</v>
      </c>
      <c r="B10" s="13" t="s">
        <v>202</v>
      </c>
      <c r="C10" s="143">
        <v>1305929.850709996</v>
      </c>
      <c r="D10" s="143">
        <v>1113327.0843399968</v>
      </c>
      <c r="E10" s="209">
        <f t="shared" si="0"/>
        <v>-0.14748324059311968</v>
      </c>
      <c r="F10" s="210">
        <f t="shared" si="1"/>
        <v>0.14124010256104397</v>
      </c>
      <c r="G10" s="211">
        <f t="shared" si="2"/>
        <v>-2.083054802740735</v>
      </c>
      <c r="I10" s="39"/>
    </row>
    <row r="11" spans="1:9" ht="10.5" customHeight="1" x14ac:dyDescent="0.25">
      <c r="A11" s="102" t="s">
        <v>9</v>
      </c>
      <c r="B11" s="13" t="s">
        <v>292</v>
      </c>
      <c r="C11" s="143">
        <v>697671.72992000065</v>
      </c>
      <c r="D11" s="143">
        <v>1023513.3240599979</v>
      </c>
      <c r="E11" s="209">
        <f t="shared" si="0"/>
        <v>0.46704141814282818</v>
      </c>
      <c r="F11" s="210">
        <f t="shared" si="1"/>
        <v>7.5455221912776524E-2</v>
      </c>
      <c r="G11" s="211">
        <f t="shared" si="2"/>
        <v>3.5240713848424954</v>
      </c>
      <c r="I11" s="39"/>
    </row>
    <row r="12" spans="1:9" ht="10.5" customHeight="1" x14ac:dyDescent="0.25">
      <c r="A12" s="102" t="s">
        <v>70</v>
      </c>
      <c r="B12" s="13" t="s">
        <v>294</v>
      </c>
      <c r="C12" s="143">
        <v>202480.01558999997</v>
      </c>
      <c r="D12" s="143">
        <v>699886.19694000005</v>
      </c>
      <c r="E12" s="209">
        <f t="shared" si="0"/>
        <v>2.4565692564800745</v>
      </c>
      <c r="F12" s="210">
        <f t="shared" si="1"/>
        <v>2.1898801189777013E-2</v>
      </c>
      <c r="G12" s="211">
        <f t="shared" si="2"/>
        <v>5.3795921756575487</v>
      </c>
      <c r="I12" s="39"/>
    </row>
    <row r="13" spans="1:9" ht="10.5" customHeight="1" x14ac:dyDescent="0.2">
      <c r="A13" s="102" t="s">
        <v>12</v>
      </c>
      <c r="B13" s="13" t="s">
        <v>204</v>
      </c>
      <c r="C13" s="143">
        <v>344068.94260999979</v>
      </c>
      <c r="D13" s="143">
        <v>344706.99906999979</v>
      </c>
      <c r="E13" s="209">
        <f t="shared" si="0"/>
        <v>1.854443633185543E-3</v>
      </c>
      <c r="F13" s="210">
        <f t="shared" si="1"/>
        <v>3.7212054472823261E-2</v>
      </c>
      <c r="G13" s="211">
        <f t="shared" si="2"/>
        <v>6.9007657494880694E-3</v>
      </c>
    </row>
    <row r="14" spans="1:9" ht="10.5" customHeight="1" x14ac:dyDescent="0.2">
      <c r="A14" s="102" t="s">
        <v>68</v>
      </c>
      <c r="B14" s="13" t="s">
        <v>226</v>
      </c>
      <c r="C14" s="143">
        <v>171193.78592000002</v>
      </c>
      <c r="D14" s="143">
        <v>254629.79437000034</v>
      </c>
      <c r="E14" s="209">
        <f t="shared" si="0"/>
        <v>0.48737755288028106</v>
      </c>
      <c r="F14" s="210">
        <f t="shared" si="1"/>
        <v>1.8515104672742231E-2</v>
      </c>
      <c r="G14" s="211">
        <f t="shared" si="2"/>
        <v>0.90238464067233659</v>
      </c>
    </row>
    <row r="15" spans="1:9" ht="10.5" customHeight="1" x14ac:dyDescent="0.2">
      <c r="A15" s="102" t="s">
        <v>11</v>
      </c>
      <c r="B15" s="13" t="s">
        <v>203</v>
      </c>
      <c r="C15" s="143">
        <v>223563.94479999974</v>
      </c>
      <c r="D15" s="143">
        <v>245316.46342000013</v>
      </c>
      <c r="E15" s="209">
        <f t="shared" si="0"/>
        <v>9.7298867397693334E-2</v>
      </c>
      <c r="F15" s="210">
        <f t="shared" si="1"/>
        <v>2.4179089309687256E-2</v>
      </c>
      <c r="G15" s="211">
        <f t="shared" si="2"/>
        <v>0.2352598004540245</v>
      </c>
    </row>
    <row r="16" spans="1:9" ht="10.5" customHeight="1" x14ac:dyDescent="0.2">
      <c r="A16" s="102" t="s">
        <v>35</v>
      </c>
      <c r="B16" s="13" t="s">
        <v>293</v>
      </c>
      <c r="C16" s="143">
        <v>212132.07438999988</v>
      </c>
      <c r="D16" s="143">
        <v>210142.04111999992</v>
      </c>
      <c r="E16" s="209">
        <f t="shared" si="0"/>
        <v>-9.3811050296020992E-3</v>
      </c>
      <c r="F16" s="210">
        <f t="shared" si="1"/>
        <v>2.2942699354824739E-2</v>
      </c>
      <c r="G16" s="211">
        <f t="shared" si="2"/>
        <v>-2.1522787231019521E-2</v>
      </c>
    </row>
    <row r="17" spans="1:7" ht="10.5" customHeight="1" x14ac:dyDescent="0.2">
      <c r="A17" s="102" t="s">
        <v>91</v>
      </c>
      <c r="B17" s="13" t="s">
        <v>244</v>
      </c>
      <c r="C17" s="143">
        <v>128426.34720999998</v>
      </c>
      <c r="D17" s="143">
        <v>123871.06692999994</v>
      </c>
      <c r="E17" s="209">
        <f t="shared" si="0"/>
        <v>-3.5469982437103309E-2</v>
      </c>
      <c r="F17" s="210">
        <f t="shared" si="1"/>
        <v>1.3889682084852431E-2</v>
      </c>
      <c r="G17" s="211">
        <f t="shared" si="2"/>
        <v>-4.9266677960666416E-2</v>
      </c>
    </row>
    <row r="18" spans="1:7" ht="10.5" customHeight="1" x14ac:dyDescent="0.2">
      <c r="A18" s="102" t="s">
        <v>65</v>
      </c>
      <c r="B18" s="13" t="s">
        <v>208</v>
      </c>
      <c r="C18" s="143">
        <v>87698.947650000075</v>
      </c>
      <c r="D18" s="143">
        <v>119911.5251</v>
      </c>
      <c r="E18" s="209">
        <f t="shared" si="0"/>
        <v>0.36730859734552235</v>
      </c>
      <c r="F18" s="210">
        <f t="shared" si="1"/>
        <v>9.4848956502888715E-3</v>
      </c>
      <c r="G18" s="211">
        <f t="shared" si="2"/>
        <v>0.34838837172762516</v>
      </c>
    </row>
    <row r="19" spans="1:7" ht="10.5" customHeight="1" x14ac:dyDescent="0.2">
      <c r="A19" s="102" t="s">
        <v>102</v>
      </c>
      <c r="B19" s="13" t="s">
        <v>207</v>
      </c>
      <c r="C19" s="143">
        <v>90956.224980000028</v>
      </c>
      <c r="D19" s="143">
        <v>113907.92566000001</v>
      </c>
      <c r="E19" s="209">
        <f t="shared" si="0"/>
        <v>0.25233787665491536</v>
      </c>
      <c r="F19" s="210">
        <f t="shared" si="1"/>
        <v>9.8371796446464835E-3</v>
      </c>
      <c r="G19" s="211">
        <f t="shared" si="2"/>
        <v>0.24822930238030486</v>
      </c>
    </row>
    <row r="20" spans="1:7" ht="10.5" customHeight="1" x14ac:dyDescent="0.2">
      <c r="A20" s="102" t="s">
        <v>13</v>
      </c>
      <c r="B20" s="13" t="s">
        <v>205</v>
      </c>
      <c r="C20" s="143">
        <v>98711.436380000116</v>
      </c>
      <c r="D20" s="143">
        <v>106414.18422999988</v>
      </c>
      <c r="E20" s="209">
        <f t="shared" si="0"/>
        <v>7.8032983132240386E-2</v>
      </c>
      <c r="F20" s="210">
        <f t="shared" si="1"/>
        <v>1.067592825960699E-2</v>
      </c>
      <c r="G20" s="211">
        <f t="shared" si="2"/>
        <v>8.330745298029206E-2</v>
      </c>
    </row>
    <row r="21" spans="1:7" ht="10.5" customHeight="1" x14ac:dyDescent="0.2">
      <c r="A21" s="102" t="s">
        <v>92</v>
      </c>
      <c r="B21" s="13" t="s">
        <v>250</v>
      </c>
      <c r="C21" s="143">
        <v>82676.818369999819</v>
      </c>
      <c r="D21" s="143">
        <v>104281.79585999993</v>
      </c>
      <c r="E21" s="209">
        <f t="shared" si="0"/>
        <v>0.26131844350023647</v>
      </c>
      <c r="F21" s="210">
        <f t="shared" si="1"/>
        <v>8.941737796751472E-3</v>
      </c>
      <c r="G21" s="211">
        <f t="shared" si="2"/>
        <v>0.23366410032343285</v>
      </c>
    </row>
    <row r="22" spans="1:7" ht="10.5" customHeight="1" x14ac:dyDescent="0.2">
      <c r="A22" s="102" t="s">
        <v>197</v>
      </c>
      <c r="B22" s="13" t="s">
        <v>295</v>
      </c>
      <c r="C22" s="143">
        <v>69766.121480000031</v>
      </c>
      <c r="D22" s="143">
        <v>103899.28735000001</v>
      </c>
      <c r="E22" s="209">
        <f t="shared" si="0"/>
        <v>0.48925130343937773</v>
      </c>
      <c r="F22" s="210">
        <f t="shared" si="1"/>
        <v>7.545408467203845E-3</v>
      </c>
      <c r="G22" s="211">
        <f t="shared" si="2"/>
        <v>0.36916009275619982</v>
      </c>
    </row>
    <row r="23" spans="1:7" ht="10.5" customHeight="1" x14ac:dyDescent="0.2">
      <c r="A23" s="102" t="s">
        <v>99</v>
      </c>
      <c r="B23" s="13" t="s">
        <v>245</v>
      </c>
      <c r="C23" s="143">
        <v>96828.512469999958</v>
      </c>
      <c r="D23" s="143">
        <v>101408.31651999992</v>
      </c>
      <c r="E23" s="209">
        <f t="shared" si="0"/>
        <v>4.7298093641776395E-2</v>
      </c>
      <c r="F23" s="210">
        <f t="shared" si="1"/>
        <v>1.0472284575362789E-2</v>
      </c>
      <c r="G23" s="211">
        <f t="shared" si="2"/>
        <v>4.9531909648883973E-2</v>
      </c>
    </row>
    <row r="24" spans="1:7" ht="10.5" customHeight="1" x14ac:dyDescent="0.2">
      <c r="A24" s="102" t="s">
        <v>93</v>
      </c>
      <c r="B24" s="13" t="s">
        <v>246</v>
      </c>
      <c r="C24" s="143">
        <v>101514.74944</v>
      </c>
      <c r="D24" s="143">
        <v>100489.16203999998</v>
      </c>
      <c r="E24" s="209">
        <f t="shared" si="0"/>
        <v>-1.0102841268462059E-2</v>
      </c>
      <c r="F24" s="210">
        <f t="shared" si="1"/>
        <v>1.0979114700968934E-2</v>
      </c>
      <c r="G24" s="211">
        <f t="shared" si="2"/>
        <v>-1.1092025309212742E-2</v>
      </c>
    </row>
    <row r="25" spans="1:7" ht="10.5" customHeight="1" x14ac:dyDescent="0.2">
      <c r="A25" s="102" t="s">
        <v>177</v>
      </c>
      <c r="B25" s="13" t="s">
        <v>266</v>
      </c>
      <c r="C25" s="143">
        <v>12293.506590000005</v>
      </c>
      <c r="D25" s="143">
        <v>99834.690129999988</v>
      </c>
      <c r="E25" s="209">
        <f t="shared" si="0"/>
        <v>7.1209286706861352</v>
      </c>
      <c r="F25" s="210">
        <f t="shared" si="1"/>
        <v>1.3295784078007522E-3</v>
      </c>
      <c r="G25" s="211">
        <f t="shared" si="2"/>
        <v>0.94678330040335978</v>
      </c>
    </row>
    <row r="26" spans="1:7" ht="10.5" customHeight="1" x14ac:dyDescent="0.2">
      <c r="A26" s="102" t="s">
        <v>96</v>
      </c>
      <c r="B26" s="13" t="s">
        <v>206</v>
      </c>
      <c r="C26" s="143">
        <v>109058.4010000001</v>
      </c>
      <c r="D26" s="143">
        <v>94071.783009999926</v>
      </c>
      <c r="E26" s="209">
        <f t="shared" si="0"/>
        <v>-0.13741828096306086</v>
      </c>
      <c r="F26" s="210">
        <f t="shared" si="1"/>
        <v>1.1794982505384256E-2</v>
      </c>
      <c r="G26" s="211">
        <f t="shared" si="2"/>
        <v>-0.16208462198792811</v>
      </c>
    </row>
    <row r="27" spans="1:7" ht="10.5" customHeight="1" x14ac:dyDescent="0.2">
      <c r="A27" s="102" t="s">
        <v>89</v>
      </c>
      <c r="B27" s="13" t="s">
        <v>242</v>
      </c>
      <c r="C27" s="143">
        <v>86436.890709999891</v>
      </c>
      <c r="D27" s="143">
        <v>83993.199660000042</v>
      </c>
      <c r="E27" s="209">
        <f t="shared" si="0"/>
        <v>-2.8271390027188259E-2</v>
      </c>
      <c r="F27" s="210">
        <f t="shared" si="1"/>
        <v>9.3484005303200671E-3</v>
      </c>
      <c r="G27" s="211">
        <f t="shared" si="2"/>
        <v>-2.6429227752305218E-2</v>
      </c>
    </row>
    <row r="28" spans="1:7" ht="10.5" customHeight="1" x14ac:dyDescent="0.2">
      <c r="A28" s="102" t="s">
        <v>94</v>
      </c>
      <c r="B28" s="13" t="s">
        <v>248</v>
      </c>
      <c r="C28" s="143">
        <v>106157.44103000002</v>
      </c>
      <c r="D28" s="143">
        <v>81226.89086</v>
      </c>
      <c r="E28" s="209">
        <f t="shared" si="0"/>
        <v>-0.23484505587276416</v>
      </c>
      <c r="F28" s="210">
        <f t="shared" si="1"/>
        <v>1.1481235267379446E-2</v>
      </c>
      <c r="G28" s="211">
        <f t="shared" si="2"/>
        <v>-0.26963113378560766</v>
      </c>
    </row>
    <row r="29" spans="1:7" ht="10.5" customHeight="1" x14ac:dyDescent="0.2">
      <c r="A29" s="102" t="s">
        <v>101</v>
      </c>
      <c r="B29" s="13" t="s">
        <v>257</v>
      </c>
      <c r="C29" s="143">
        <v>38715.865039999975</v>
      </c>
      <c r="D29" s="143">
        <v>81034.006670000032</v>
      </c>
      <c r="E29" s="209">
        <f t="shared" si="0"/>
        <v>1.0930439391262037</v>
      </c>
      <c r="F29" s="210">
        <f t="shared" si="1"/>
        <v>4.1872331396791444E-3</v>
      </c>
      <c r="G29" s="211">
        <f t="shared" si="2"/>
        <v>0.45768298050346734</v>
      </c>
    </row>
    <row r="30" spans="1:7" ht="10.5" customHeight="1" x14ac:dyDescent="0.2">
      <c r="A30" s="102" t="s">
        <v>97</v>
      </c>
      <c r="B30" s="13" t="s">
        <v>247</v>
      </c>
      <c r="C30" s="143">
        <v>79123.032860000021</v>
      </c>
      <c r="D30" s="143">
        <v>71555.590739999912</v>
      </c>
      <c r="E30" s="209">
        <f t="shared" si="0"/>
        <v>-9.5641456684173232E-2</v>
      </c>
      <c r="F30" s="210">
        <f t="shared" si="1"/>
        <v>8.5573855823967461E-3</v>
      </c>
      <c r="G30" s="211">
        <f t="shared" si="2"/>
        <v>-8.1844082250856695E-2</v>
      </c>
    </row>
    <row r="31" spans="1:7" ht="10.5" customHeight="1" x14ac:dyDescent="0.2">
      <c r="A31" s="102" t="s">
        <v>107</v>
      </c>
      <c r="B31" s="13" t="s">
        <v>213</v>
      </c>
      <c r="C31" s="143">
        <v>60519.15041000006</v>
      </c>
      <c r="D31" s="143">
        <v>70894.195999999953</v>
      </c>
      <c r="E31" s="209">
        <f t="shared" si="0"/>
        <v>0.17143409184880998</v>
      </c>
      <c r="F31" s="210">
        <f t="shared" si="1"/>
        <v>6.545321715533574E-3</v>
      </c>
      <c r="G31" s="211">
        <f t="shared" si="2"/>
        <v>0.11220912841607932</v>
      </c>
    </row>
    <row r="32" spans="1:7" ht="10.5" customHeight="1" x14ac:dyDescent="0.2">
      <c r="A32" s="102" t="s">
        <v>62</v>
      </c>
      <c r="B32" s="13" t="s">
        <v>243</v>
      </c>
      <c r="C32" s="143">
        <v>121151.38292000024</v>
      </c>
      <c r="D32" s="143">
        <v>68394.192819999938</v>
      </c>
      <c r="E32" s="209">
        <f t="shared" si="0"/>
        <v>-0.43546502589109859</v>
      </c>
      <c r="F32" s="210">
        <f t="shared" si="1"/>
        <v>1.3102873588294315E-2</v>
      </c>
      <c r="G32" s="211">
        <f t="shared" si="2"/>
        <v>-0.57058431863743753</v>
      </c>
    </row>
    <row r="33" spans="1:7" ht="10.5" customHeight="1" x14ac:dyDescent="0.2">
      <c r="A33" s="102" t="s">
        <v>119</v>
      </c>
      <c r="B33" s="13" t="s">
        <v>255</v>
      </c>
      <c r="C33" s="143">
        <v>42707.240690000021</v>
      </c>
      <c r="D33" s="143">
        <v>65830.705020000023</v>
      </c>
      <c r="E33" s="209">
        <f t="shared" si="0"/>
        <v>0.54144130963287451</v>
      </c>
      <c r="F33" s="210">
        <f t="shared" si="1"/>
        <v>4.6189119973598768E-3</v>
      </c>
      <c r="G33" s="211">
        <f t="shared" si="2"/>
        <v>0.25008697609295277</v>
      </c>
    </row>
    <row r="34" spans="1:7" ht="10.5" customHeight="1" x14ac:dyDescent="0.2">
      <c r="A34" s="102" t="s">
        <v>237</v>
      </c>
      <c r="B34" s="13" t="s">
        <v>256</v>
      </c>
      <c r="C34" s="143">
        <v>42882.88207</v>
      </c>
      <c r="D34" s="143">
        <v>62361.948209999973</v>
      </c>
      <c r="E34" s="209">
        <f t="shared" si="0"/>
        <v>0.45423873582478125</v>
      </c>
      <c r="F34" s="210">
        <f t="shared" si="1"/>
        <v>4.6379081222372373E-3</v>
      </c>
      <c r="G34" s="211">
        <f t="shared" si="2"/>
        <v>0.2106717522316528</v>
      </c>
    </row>
    <row r="35" spans="1:7" ht="10.5" customHeight="1" x14ac:dyDescent="0.2">
      <c r="A35" s="102" t="s">
        <v>104</v>
      </c>
      <c r="B35" s="13" t="s">
        <v>212</v>
      </c>
      <c r="C35" s="143">
        <v>78604.479679999989</v>
      </c>
      <c r="D35" s="143">
        <v>62303.195909999995</v>
      </c>
      <c r="E35" s="209">
        <f t="shared" si="0"/>
        <v>-0.20738364831575462</v>
      </c>
      <c r="F35" s="210">
        <f t="shared" si="1"/>
        <v>8.5013025513773228E-3</v>
      </c>
      <c r="G35" s="211">
        <f t="shared" si="2"/>
        <v>-0.17630311385406622</v>
      </c>
    </row>
    <row r="36" spans="1:7" ht="10.5" customHeight="1" x14ac:dyDescent="0.2">
      <c r="A36" s="102" t="s">
        <v>115</v>
      </c>
      <c r="B36" s="13" t="s">
        <v>265</v>
      </c>
      <c r="C36" s="143">
        <v>11313.398769999998</v>
      </c>
      <c r="D36" s="143">
        <v>59878.78050999999</v>
      </c>
      <c r="E36" s="209">
        <f t="shared" si="0"/>
        <v>4.2927313645817859</v>
      </c>
      <c r="F36" s="210">
        <f t="shared" si="1"/>
        <v>1.223576903246414E-3</v>
      </c>
      <c r="G36" s="211">
        <f t="shared" si="2"/>
        <v>0.52524869495437343</v>
      </c>
    </row>
    <row r="37" spans="1:7" ht="10.5" customHeight="1" x14ac:dyDescent="0.2">
      <c r="A37" s="102" t="s">
        <v>112</v>
      </c>
      <c r="B37" s="13" t="s">
        <v>259</v>
      </c>
      <c r="C37" s="143">
        <v>28592.888090000019</v>
      </c>
      <c r="D37" s="143">
        <v>57995.478649999975</v>
      </c>
      <c r="E37" s="209">
        <f t="shared" si="0"/>
        <v>1.0283183170392332</v>
      </c>
      <c r="F37" s="210">
        <f t="shared" si="1"/>
        <v>3.0924038103214051E-3</v>
      </c>
      <c r="G37" s="211">
        <f t="shared" si="2"/>
        <v>0.31799754818354192</v>
      </c>
    </row>
    <row r="38" spans="1:7" ht="10.5" customHeight="1" x14ac:dyDescent="0.2">
      <c r="A38" s="102" t="s">
        <v>111</v>
      </c>
      <c r="B38" s="13" t="s">
        <v>216</v>
      </c>
      <c r="C38" s="143">
        <v>4942.7694100000017</v>
      </c>
      <c r="D38" s="143">
        <v>53963.356730000021</v>
      </c>
      <c r="E38" s="209">
        <f t="shared" si="0"/>
        <v>9.9176358947321397</v>
      </c>
      <c r="F38" s="210">
        <f t="shared" si="1"/>
        <v>5.345748533310921E-4</v>
      </c>
      <c r="G38" s="211">
        <f t="shared" si="2"/>
        <v>0.5301718753817608</v>
      </c>
    </row>
    <row r="39" spans="1:7" ht="10.5" customHeight="1" x14ac:dyDescent="0.2">
      <c r="A39" s="102" t="s">
        <v>90</v>
      </c>
      <c r="B39" s="13" t="s">
        <v>209</v>
      </c>
      <c r="C39" s="143">
        <v>83061.289979999958</v>
      </c>
      <c r="D39" s="143">
        <v>52634.300789999979</v>
      </c>
      <c r="E39" s="209">
        <f t="shared" si="0"/>
        <v>-0.36631972844782912</v>
      </c>
      <c r="F39" s="210">
        <f t="shared" si="1"/>
        <v>8.9833195169324656E-3</v>
      </c>
      <c r="G39" s="211">
        <f t="shared" si="2"/>
        <v>-0.32907671660027843</v>
      </c>
    </row>
    <row r="40" spans="1:7" ht="10.5" customHeight="1" x14ac:dyDescent="0.2">
      <c r="A40" s="102" t="s">
        <v>66</v>
      </c>
      <c r="B40" s="13" t="s">
        <v>274</v>
      </c>
      <c r="C40" s="143">
        <v>8214.0878699999994</v>
      </c>
      <c r="D40" s="143">
        <v>51667.664259999983</v>
      </c>
      <c r="E40" s="209">
        <f t="shared" si="0"/>
        <v>5.2901280188033812</v>
      </c>
      <c r="F40" s="210">
        <f t="shared" si="1"/>
        <v>8.8837743663909877E-4</v>
      </c>
      <c r="G40" s="211">
        <f t="shared" si="2"/>
        <v>0.46996303688372221</v>
      </c>
    </row>
    <row r="41" spans="1:7" ht="10.5" customHeight="1" x14ac:dyDescent="0.2">
      <c r="A41" s="102" t="s">
        <v>116</v>
      </c>
      <c r="B41" s="13" t="s">
        <v>217</v>
      </c>
      <c r="C41" s="143">
        <v>12242.609579999998</v>
      </c>
      <c r="D41" s="143">
        <v>50313.446629999977</v>
      </c>
      <c r="E41" s="209">
        <f t="shared" si="0"/>
        <v>3.1096995131000478</v>
      </c>
      <c r="F41" s="210">
        <f t="shared" si="1"/>
        <v>1.3240737484895779E-3</v>
      </c>
      <c r="G41" s="211">
        <f t="shared" si="2"/>
        <v>0.4117471490986595</v>
      </c>
    </row>
    <row r="42" spans="1:7" ht="10.5" customHeight="1" x14ac:dyDescent="0.2">
      <c r="A42" s="102" t="s">
        <v>108</v>
      </c>
      <c r="B42" s="13" t="s">
        <v>210</v>
      </c>
      <c r="C42" s="143">
        <v>39626.341920000043</v>
      </c>
      <c r="D42" s="143">
        <v>49405.750629999966</v>
      </c>
      <c r="E42" s="209">
        <f t="shared" si="0"/>
        <v>0.24679060029672084</v>
      </c>
      <c r="F42" s="210">
        <f t="shared" si="1"/>
        <v>4.2857038560355828E-3</v>
      </c>
      <c r="G42" s="211">
        <f t="shared" si="2"/>
        <v>0.10576714273249926</v>
      </c>
    </row>
    <row r="43" spans="1:7" ht="10.5" customHeight="1" x14ac:dyDescent="0.2">
      <c r="A43" s="102" t="s">
        <v>169</v>
      </c>
      <c r="B43" s="13" t="s">
        <v>249</v>
      </c>
      <c r="C43" s="143">
        <v>56469.367359999989</v>
      </c>
      <c r="D43" s="143">
        <v>48536.518020000003</v>
      </c>
      <c r="E43" s="209">
        <f t="shared" si="0"/>
        <v>-0.1404805775390926</v>
      </c>
      <c r="F43" s="210">
        <f t="shared" si="1"/>
        <v>6.1073259280714741E-3</v>
      </c>
      <c r="G43" s="211">
        <f t="shared" si="2"/>
        <v>-8.5796067359495534E-2</v>
      </c>
    </row>
    <row r="44" spans="1:7" ht="10.5" customHeight="1" x14ac:dyDescent="0.2">
      <c r="A44" s="102" t="s">
        <v>100</v>
      </c>
      <c r="B44" s="13" t="s">
        <v>254</v>
      </c>
      <c r="C44" s="143">
        <v>50151.68885999998</v>
      </c>
      <c r="D44" s="143">
        <v>47460.398379999999</v>
      </c>
      <c r="E44" s="209">
        <f t="shared" si="0"/>
        <v>-5.3663007989876554E-2</v>
      </c>
      <c r="F44" s="210">
        <f t="shared" si="1"/>
        <v>5.4240506673041509E-3</v>
      </c>
      <c r="G44" s="211">
        <f t="shared" si="2"/>
        <v>-2.910708742970379E-2</v>
      </c>
    </row>
    <row r="45" spans="1:7" ht="10.5" customHeight="1" x14ac:dyDescent="0.2">
      <c r="A45" s="102" t="s">
        <v>103</v>
      </c>
      <c r="B45" s="13" t="s">
        <v>211</v>
      </c>
      <c r="C45" s="143">
        <v>49181.398390000053</v>
      </c>
      <c r="D45" s="143">
        <v>44792.207349999997</v>
      </c>
      <c r="E45" s="209">
        <f t="shared" si="0"/>
        <v>-8.9244941861850391E-2</v>
      </c>
      <c r="F45" s="210">
        <f t="shared" si="1"/>
        <v>5.319110937637748E-3</v>
      </c>
      <c r="G45" s="211">
        <f t="shared" si="2"/>
        <v>-4.7470374638621332E-2</v>
      </c>
    </row>
    <row r="46" spans="1:7" ht="10.5" customHeight="1" x14ac:dyDescent="0.2">
      <c r="A46" s="102" t="s">
        <v>113</v>
      </c>
      <c r="B46" s="13" t="s">
        <v>227</v>
      </c>
      <c r="C46" s="143">
        <v>29320.326870000004</v>
      </c>
      <c r="D46" s="143">
        <v>44558.13817000002</v>
      </c>
      <c r="E46" s="209">
        <f t="shared" si="0"/>
        <v>0.51970127644078379</v>
      </c>
      <c r="F46" s="210">
        <f t="shared" si="1"/>
        <v>3.1710784250705971E-3</v>
      </c>
      <c r="G46" s="211">
        <f t="shared" si="2"/>
        <v>0.16480135052030195</v>
      </c>
    </row>
    <row r="47" spans="1:7" ht="10.5" customHeight="1" x14ac:dyDescent="0.2">
      <c r="A47" s="102" t="s">
        <v>106</v>
      </c>
      <c r="B47" s="13" t="s">
        <v>214</v>
      </c>
      <c r="C47" s="143">
        <v>37199.709670000004</v>
      </c>
      <c r="D47" s="143">
        <v>40310.842990000034</v>
      </c>
      <c r="E47" s="209">
        <f t="shared" si="0"/>
        <v>8.3633268850725084E-2</v>
      </c>
      <c r="F47" s="210">
        <f t="shared" si="1"/>
        <v>4.0232565372292882E-3</v>
      </c>
      <c r="G47" s="211">
        <f t="shared" si="2"/>
        <v>3.3647809563353427E-2</v>
      </c>
    </row>
    <row r="48" spans="1:7" ht="10.5" customHeight="1" x14ac:dyDescent="0.2">
      <c r="A48" s="102" t="s">
        <v>175</v>
      </c>
      <c r="B48" s="13" t="s">
        <v>251</v>
      </c>
      <c r="C48" s="143">
        <v>49031.561499999982</v>
      </c>
      <c r="D48" s="143">
        <v>40015.834519999982</v>
      </c>
      <c r="E48" s="209">
        <f t="shared" si="0"/>
        <v>-0.18387599138567112</v>
      </c>
      <c r="F48" s="210">
        <f t="shared" si="1"/>
        <v>5.3029056432266179E-3</v>
      </c>
      <c r="G48" s="211">
        <f t="shared" si="2"/>
        <v>-9.7507703237296448E-2</v>
      </c>
    </row>
    <row r="49" spans="1:7" ht="10.5" customHeight="1" x14ac:dyDescent="0.2">
      <c r="A49" s="102" t="s">
        <v>95</v>
      </c>
      <c r="B49" s="13" t="s">
        <v>263</v>
      </c>
      <c r="C49" s="143">
        <v>34101.922069999993</v>
      </c>
      <c r="D49" s="143">
        <v>39655.847719999983</v>
      </c>
      <c r="E49" s="209">
        <f t="shared" si="0"/>
        <v>0.16286254008204026</v>
      </c>
      <c r="F49" s="210">
        <f t="shared" si="1"/>
        <v>3.6882218199368868E-3</v>
      </c>
      <c r="G49" s="211">
        <f t="shared" si="2"/>
        <v>6.0067317398092672E-2</v>
      </c>
    </row>
    <row r="50" spans="1:7" ht="10.5" customHeight="1" x14ac:dyDescent="0.2">
      <c r="A50" s="102" t="s">
        <v>117</v>
      </c>
      <c r="B50" s="13" t="s">
        <v>262</v>
      </c>
      <c r="C50" s="143">
        <v>19362.24749000002</v>
      </c>
      <c r="D50" s="143">
        <v>38669.349320000008</v>
      </c>
      <c r="E50" s="209">
        <f t="shared" si="0"/>
        <v>0.99715189778312086</v>
      </c>
      <c r="F50" s="210">
        <f t="shared" si="1"/>
        <v>2.094083246365131E-3</v>
      </c>
      <c r="G50" s="211">
        <f t="shared" si="2"/>
        <v>0.20881190832288291</v>
      </c>
    </row>
    <row r="51" spans="1:7" ht="10.5" customHeight="1" x14ac:dyDescent="0.2">
      <c r="A51" s="102" t="s">
        <v>98</v>
      </c>
      <c r="B51" s="13" t="s">
        <v>215</v>
      </c>
      <c r="C51" s="143">
        <v>32978.612509999999</v>
      </c>
      <c r="D51" s="143">
        <v>36096.666049999978</v>
      </c>
      <c r="E51" s="209">
        <f t="shared" si="0"/>
        <v>9.4547747848837016E-2</v>
      </c>
      <c r="F51" s="210">
        <f t="shared" si="1"/>
        <v>3.5667326316960761E-3</v>
      </c>
      <c r="G51" s="211">
        <f t="shared" si="2"/>
        <v>3.3722653750581949E-2</v>
      </c>
    </row>
    <row r="52" spans="1:7" ht="10.5" customHeight="1" x14ac:dyDescent="0.2">
      <c r="A52" s="102" t="s">
        <v>105</v>
      </c>
      <c r="B52" s="13" t="s">
        <v>296</v>
      </c>
      <c r="C52" s="143">
        <v>27399.505450000004</v>
      </c>
      <c r="D52" s="143">
        <v>36091.916619999989</v>
      </c>
      <c r="E52" s="209">
        <f>IFERROR(((D52/C52-1)),"")</f>
        <v>0.31724700965359887</v>
      </c>
      <c r="F52" s="210">
        <f t="shared" si="1"/>
        <v>2.9633360151587983E-3</v>
      </c>
      <c r="G52" s="211">
        <f t="shared" si="2"/>
        <v>9.4010948940794051E-2</v>
      </c>
    </row>
    <row r="53" spans="1:7" ht="10.5" customHeight="1" x14ac:dyDescent="0.2">
      <c r="A53" s="102" t="s">
        <v>176</v>
      </c>
      <c r="B53" s="13" t="s">
        <v>253</v>
      </c>
      <c r="C53" s="143">
        <v>26470.613840000009</v>
      </c>
      <c r="D53" s="143">
        <v>35673.27654999998</v>
      </c>
      <c r="E53" s="209">
        <f t="shared" si="0"/>
        <v>0.34765581053861827</v>
      </c>
      <c r="F53" s="210">
        <f t="shared" si="1"/>
        <v>2.8628736923218064E-3</v>
      </c>
      <c r="G53" s="211">
        <f t="shared" si="2"/>
        <v>9.9529467397382457E-2</v>
      </c>
    </row>
    <row r="54" spans="1:7" ht="10.5" customHeight="1" x14ac:dyDescent="0.2">
      <c r="A54" s="102" t="s">
        <v>110</v>
      </c>
      <c r="B54" s="13" t="s">
        <v>260</v>
      </c>
      <c r="C54" s="143">
        <v>30478.256770000004</v>
      </c>
      <c r="D54" s="143">
        <v>34484.75512999999</v>
      </c>
      <c r="E54" s="209">
        <f t="shared" si="0"/>
        <v>0.13145431480003866</v>
      </c>
      <c r="F54" s="210">
        <f t="shared" si="1"/>
        <v>3.2963119035346847E-3</v>
      </c>
      <c r="G54" s="211">
        <f t="shared" si="2"/>
        <v>4.3331442264636311E-2</v>
      </c>
    </row>
    <row r="55" spans="1:7" ht="10.5" customHeight="1" x14ac:dyDescent="0.2">
      <c r="A55" s="102" t="s">
        <v>109</v>
      </c>
      <c r="B55" s="13" t="s">
        <v>261</v>
      </c>
      <c r="C55" s="143">
        <v>26351.560549999984</v>
      </c>
      <c r="D55" s="143">
        <v>33679.233260000015</v>
      </c>
      <c r="E55" s="209">
        <f t="shared" si="0"/>
        <v>0.27807357731608939</v>
      </c>
      <c r="F55" s="210">
        <f t="shared" si="1"/>
        <v>2.8499977335705064E-3</v>
      </c>
      <c r="G55" s="211">
        <f t="shared" si="2"/>
        <v>7.9250906511669772E-2</v>
      </c>
    </row>
    <row r="56" spans="1:7" ht="10.5" customHeight="1" x14ac:dyDescent="0.2">
      <c r="A56" s="102" t="s">
        <v>194</v>
      </c>
      <c r="B56" s="13" t="s">
        <v>258</v>
      </c>
      <c r="C56" s="143">
        <v>26854.431280000001</v>
      </c>
      <c r="D56" s="143">
        <v>32002.588750000003</v>
      </c>
      <c r="E56" s="209">
        <f t="shared" si="0"/>
        <v>0.19170606952432934</v>
      </c>
      <c r="F56" s="210">
        <f t="shared" si="1"/>
        <v>2.9043846621191836E-3</v>
      </c>
      <c r="G56" s="211">
        <f t="shared" si="2"/>
        <v>5.5678816796161601E-2</v>
      </c>
    </row>
    <row r="57" spans="1:7" ht="10.5" customHeight="1" x14ac:dyDescent="0.2">
      <c r="A57" s="102" t="s">
        <v>67</v>
      </c>
      <c r="B57" s="13" t="s">
        <v>252</v>
      </c>
      <c r="C57" s="143">
        <v>54924.436899999986</v>
      </c>
      <c r="D57" s="143">
        <v>31878.979559999996</v>
      </c>
      <c r="E57" s="209">
        <f t="shared" si="0"/>
        <v>-0.41958477211079059</v>
      </c>
      <c r="F57" s="210">
        <f t="shared" si="1"/>
        <v>5.9402372161460595E-3</v>
      </c>
      <c r="G57" s="211">
        <f t="shared" si="2"/>
        <v>-0.24924330786206816</v>
      </c>
    </row>
    <row r="58" spans="1:7" ht="10.5" customHeight="1" x14ac:dyDescent="0.2">
      <c r="A58" s="129"/>
      <c r="B58" s="212" t="s">
        <v>18</v>
      </c>
      <c r="C58" s="144">
        <v>1416836.70848</v>
      </c>
      <c r="D58" s="144">
        <v>1431954.8147700022</v>
      </c>
      <c r="E58" s="213">
        <f t="shared" si="0"/>
        <v>1.0670323686221339E-2</v>
      </c>
      <c r="F58" s="214">
        <f t="shared" si="1"/>
        <v>0.15323500102947407</v>
      </c>
      <c r="G58" s="215">
        <f t="shared" si="2"/>
        <v>0.16350670610429485</v>
      </c>
    </row>
    <row r="59" spans="1:7" ht="8.1" customHeight="1" x14ac:dyDescent="0.2">
      <c r="A59" s="8" t="s">
        <v>44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</row>
    <row r="61" spans="1:7" ht="9" customHeight="1" x14ac:dyDescent="0.15">
      <c r="A61" s="250" t="s">
        <v>380</v>
      </c>
    </row>
    <row r="62" spans="1:7" ht="9" customHeight="1" x14ac:dyDescent="0.15">
      <c r="A62" s="251" t="s">
        <v>381</v>
      </c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71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topLeftCell="A43" zoomScale="150" zoomScaleNormal="120" zoomScalePageLayoutView="120" workbookViewId="0">
      <selection activeCell="B10" sqref="B10:F13"/>
    </sheetView>
  </sheetViews>
  <sheetFormatPr baseColWidth="10" defaultColWidth="11.42578125" defaultRowHeight="13.5" x14ac:dyDescent="0.2"/>
  <cols>
    <col min="1" max="1" width="19.5703125" style="15" customWidth="1"/>
    <col min="2" max="6" width="13.7109375" style="15" customWidth="1"/>
    <col min="7" max="16384" width="11.42578125" style="15"/>
  </cols>
  <sheetData>
    <row r="1" spans="1:6" ht="15" customHeight="1" x14ac:dyDescent="0.25">
      <c r="A1" s="86" t="s">
        <v>340</v>
      </c>
      <c r="B1" s="86"/>
      <c r="C1" s="86"/>
      <c r="D1" s="86"/>
      <c r="E1" s="86"/>
      <c r="F1" s="86"/>
    </row>
    <row r="2" spans="1:6" ht="11.25" customHeight="1" x14ac:dyDescent="0.25">
      <c r="A2" s="86" t="s">
        <v>336</v>
      </c>
      <c r="B2" s="86"/>
      <c r="C2" s="86"/>
      <c r="D2" s="86"/>
      <c r="E2" s="86"/>
      <c r="F2" s="86"/>
    </row>
    <row r="3" spans="1:6" ht="3" customHeight="1" x14ac:dyDescent="0.2"/>
    <row r="4" spans="1:6" s="39" customFormat="1" ht="15" customHeight="1" x14ac:dyDescent="0.25">
      <c r="A4" s="283" t="s">
        <v>341</v>
      </c>
      <c r="B4" s="276" t="s">
        <v>359</v>
      </c>
      <c r="C4" s="277"/>
      <c r="D4" s="202" t="s">
        <v>29</v>
      </c>
      <c r="E4" s="203" t="s">
        <v>337</v>
      </c>
      <c r="F4" s="281" t="s">
        <v>338</v>
      </c>
    </row>
    <row r="5" spans="1:6" s="39" customFormat="1" ht="15" customHeight="1" x14ac:dyDescent="0.25">
      <c r="A5" s="283"/>
      <c r="B5" s="172">
        <v>2023</v>
      </c>
      <c r="C5" s="173" t="s">
        <v>318</v>
      </c>
      <c r="D5" s="204" t="s">
        <v>339</v>
      </c>
      <c r="E5" s="205">
        <v>2023</v>
      </c>
      <c r="F5" s="282"/>
    </row>
    <row r="6" spans="1:6" s="39" customFormat="1" ht="14.1" customHeight="1" x14ac:dyDescent="0.25">
      <c r="A6" s="201"/>
      <c r="B6" s="180">
        <f>SUM(B8:B58)</f>
        <v>9246168.9494000059</v>
      </c>
      <c r="C6" s="180">
        <f>SUM(C8:C58)</f>
        <v>11348921.758709991</v>
      </c>
      <c r="D6" s="206">
        <f>(C6/B6-1)</f>
        <v>0.22741881754674576</v>
      </c>
      <c r="E6" s="206">
        <f>SUM(E7:E58)</f>
        <v>1.0000000000000004</v>
      </c>
      <c r="F6" s="207">
        <f>SUM(F7:F58)</f>
        <v>22.741881754674559</v>
      </c>
    </row>
    <row r="7" spans="1:6" ht="3.95" customHeight="1" x14ac:dyDescent="0.2">
      <c r="A7" s="43"/>
      <c r="B7" s="111"/>
      <c r="C7" s="111"/>
      <c r="D7" s="111"/>
      <c r="E7" s="111"/>
      <c r="F7" s="208"/>
    </row>
    <row r="8" spans="1:6" ht="10.5" customHeight="1" x14ac:dyDescent="0.2">
      <c r="A8" s="13" t="s">
        <v>71</v>
      </c>
      <c r="B8" s="143">
        <v>3094207.177610009</v>
      </c>
      <c r="C8" s="143">
        <v>3748178.9628900005</v>
      </c>
      <c r="D8" s="209">
        <f>IFERROR(((C8/B8-1)),"")</f>
        <v>0.21135358679670735</v>
      </c>
      <c r="E8" s="210">
        <f>B8/$B$6</f>
        <v>0.33464748422218649</v>
      </c>
      <c r="F8" s="211">
        <f>E8*D8*100</f>
        <v>7.0728946102853643</v>
      </c>
    </row>
    <row r="9" spans="1:6" ht="10.5" customHeight="1" x14ac:dyDescent="0.2">
      <c r="A9" s="13" t="s">
        <v>232</v>
      </c>
      <c r="B9" s="143">
        <v>1342503.8658800006</v>
      </c>
      <c r="C9" s="143">
        <v>1728495.2366299958</v>
      </c>
      <c r="D9" s="209">
        <f t="shared" ref="D9:D58" si="0">IFERROR(((C9/B9-1)),"")</f>
        <v>0.28751602178588942</v>
      </c>
      <c r="E9" s="210">
        <f t="shared" ref="E9:E58" si="1">B9/$B$6</f>
        <v>0.14519568842262148</v>
      </c>
      <c r="F9" s="211">
        <f t="shared" ref="F9:F58" si="2">E9*D9*100</f>
        <v>4.1746086715735657</v>
      </c>
    </row>
    <row r="10" spans="1:6" ht="10.5" customHeight="1" x14ac:dyDescent="0.2">
      <c r="A10" s="13" t="s">
        <v>72</v>
      </c>
      <c r="B10" s="143">
        <v>542594.41662000038</v>
      </c>
      <c r="C10" s="143">
        <v>753659.21671000088</v>
      </c>
      <c r="D10" s="209">
        <f t="shared" si="0"/>
        <v>0.38899183925406522</v>
      </c>
      <c r="E10" s="210">
        <f t="shared" si="1"/>
        <v>5.868316051646557E-2</v>
      </c>
      <c r="F10" s="211">
        <f t="shared" si="2"/>
        <v>2.2827270542541482</v>
      </c>
    </row>
    <row r="11" spans="1:6" ht="10.5" customHeight="1" x14ac:dyDescent="0.2">
      <c r="A11" s="13" t="s">
        <v>73</v>
      </c>
      <c r="B11" s="143">
        <v>359198.68934999977</v>
      </c>
      <c r="C11" s="143">
        <v>441059.64896999882</v>
      </c>
      <c r="D11" s="209">
        <f t="shared" si="0"/>
        <v>0.22789882604564426</v>
      </c>
      <c r="E11" s="210">
        <f t="shared" si="1"/>
        <v>3.8848380482308681E-2</v>
      </c>
      <c r="F11" s="211">
        <f t="shared" si="2"/>
        <v>0.88535003056926675</v>
      </c>
    </row>
    <row r="12" spans="1:6" ht="10.5" customHeight="1" x14ac:dyDescent="0.2">
      <c r="A12" s="13" t="s">
        <v>82</v>
      </c>
      <c r="B12" s="143">
        <v>357856.91790999955</v>
      </c>
      <c r="C12" s="143">
        <v>418812.86545999942</v>
      </c>
      <c r="D12" s="209">
        <f t="shared" si="0"/>
        <v>0.17033608825002555</v>
      </c>
      <c r="E12" s="210">
        <f t="shared" si="1"/>
        <v>3.8703264007870122E-2</v>
      </c>
      <c r="F12" s="211">
        <f t="shared" si="2"/>
        <v>0.6592562593608603</v>
      </c>
    </row>
    <row r="13" spans="1:6" ht="10.5" customHeight="1" x14ac:dyDescent="0.2">
      <c r="A13" s="13" t="s">
        <v>74</v>
      </c>
      <c r="B13" s="143">
        <v>401844.44659000001</v>
      </c>
      <c r="C13" s="143">
        <v>369446.86084999936</v>
      </c>
      <c r="D13" s="209">
        <f t="shared" si="0"/>
        <v>-8.0622205967812555E-2</v>
      </c>
      <c r="E13" s="210">
        <f t="shared" si="1"/>
        <v>4.3460642866154434E-2</v>
      </c>
      <c r="F13" s="211">
        <f t="shared" si="2"/>
        <v>-0.35038929006486463</v>
      </c>
    </row>
    <row r="14" spans="1:6" ht="10.5" customHeight="1" x14ac:dyDescent="0.2">
      <c r="A14" s="13" t="s">
        <v>178</v>
      </c>
      <c r="B14" s="143">
        <v>330225.09813000017</v>
      </c>
      <c r="C14" s="143">
        <v>364967.65140999999</v>
      </c>
      <c r="D14" s="209">
        <f t="shared" si="0"/>
        <v>0.1052086999950641</v>
      </c>
      <c r="E14" s="210">
        <f t="shared" si="1"/>
        <v>3.5714802523852743E-2</v>
      </c>
      <c r="F14" s="211">
        <f t="shared" si="2"/>
        <v>0.37575079441149811</v>
      </c>
    </row>
    <row r="15" spans="1:6" ht="10.5" customHeight="1" x14ac:dyDescent="0.2">
      <c r="A15" s="13" t="s">
        <v>75</v>
      </c>
      <c r="B15" s="143">
        <v>216749.36259000006</v>
      </c>
      <c r="C15" s="143">
        <v>308707.4372799999</v>
      </c>
      <c r="D15" s="209">
        <f t="shared" si="0"/>
        <v>0.42425995440617004</v>
      </c>
      <c r="E15" s="210">
        <f t="shared" si="1"/>
        <v>2.3442072470897815E-2</v>
      </c>
      <c r="F15" s="211">
        <f t="shared" si="2"/>
        <v>0.99455325976892406</v>
      </c>
    </row>
    <row r="16" spans="1:6" ht="10.5" customHeight="1" x14ac:dyDescent="0.2">
      <c r="A16" s="13" t="s">
        <v>79</v>
      </c>
      <c r="B16" s="143">
        <v>366229.12424999982</v>
      </c>
      <c r="C16" s="143">
        <v>279466.24739000032</v>
      </c>
      <c r="D16" s="209">
        <f t="shared" si="0"/>
        <v>-0.23690873039570814</v>
      </c>
      <c r="E16" s="210">
        <f t="shared" si="1"/>
        <v>3.9608742415826702E-2</v>
      </c>
      <c r="F16" s="211">
        <f t="shared" si="2"/>
        <v>-0.93836568783041385</v>
      </c>
    </row>
    <row r="17" spans="1:6" ht="10.5" customHeight="1" x14ac:dyDescent="0.2">
      <c r="A17" s="13" t="s">
        <v>86</v>
      </c>
      <c r="B17" s="143">
        <v>211843.38980000018</v>
      </c>
      <c r="C17" s="143">
        <v>265943.10976999998</v>
      </c>
      <c r="D17" s="209">
        <f t="shared" si="0"/>
        <v>0.25537601159552326</v>
      </c>
      <c r="E17" s="210">
        <f t="shared" si="1"/>
        <v>2.2911477278786577E-2</v>
      </c>
      <c r="F17" s="211">
        <f t="shared" si="2"/>
        <v>0.58510416872179682</v>
      </c>
    </row>
    <row r="18" spans="1:6" ht="10.5" customHeight="1" x14ac:dyDescent="0.2">
      <c r="A18" s="13" t="s">
        <v>120</v>
      </c>
      <c r="B18" s="143">
        <v>225214.59962000008</v>
      </c>
      <c r="C18" s="143">
        <v>255214.85777000015</v>
      </c>
      <c r="D18" s="209">
        <f t="shared" si="0"/>
        <v>0.13320743060449391</v>
      </c>
      <c r="E18" s="210">
        <f t="shared" si="1"/>
        <v>2.4357612417910068E-2</v>
      </c>
      <c r="F18" s="211">
        <f t="shared" si="2"/>
        <v>0.32446149658499146</v>
      </c>
    </row>
    <row r="19" spans="1:6" ht="10.5" customHeight="1" x14ac:dyDescent="0.2">
      <c r="A19" s="13" t="s">
        <v>77</v>
      </c>
      <c r="B19" s="143">
        <v>135056.29514999996</v>
      </c>
      <c r="C19" s="143">
        <v>254377.05856999985</v>
      </c>
      <c r="D19" s="209">
        <f t="shared" si="0"/>
        <v>0.88348909088226169</v>
      </c>
      <c r="E19" s="210">
        <f t="shared" si="1"/>
        <v>1.4606730191617784E-2</v>
      </c>
      <c r="F19" s="211">
        <f t="shared" si="2"/>
        <v>1.290488677775488</v>
      </c>
    </row>
    <row r="20" spans="1:6" ht="10.5" customHeight="1" x14ac:dyDescent="0.2">
      <c r="A20" s="13" t="s">
        <v>76</v>
      </c>
      <c r="B20" s="143">
        <v>176199.74764000013</v>
      </c>
      <c r="C20" s="143">
        <v>250385.63409999988</v>
      </c>
      <c r="D20" s="209">
        <f t="shared" si="0"/>
        <v>0.42103287577670945</v>
      </c>
      <c r="E20" s="210">
        <f t="shared" si="1"/>
        <v>1.9056513957754789E-2</v>
      </c>
      <c r="F20" s="211">
        <f t="shared" si="2"/>
        <v>0.80234188739125023</v>
      </c>
    </row>
    <row r="21" spans="1:6" ht="10.5" customHeight="1" x14ac:dyDescent="0.2">
      <c r="A21" s="13" t="s">
        <v>229</v>
      </c>
      <c r="B21" s="143">
        <v>65587.403390000007</v>
      </c>
      <c r="C21" s="143">
        <v>160620.79165999981</v>
      </c>
      <c r="D21" s="209">
        <f t="shared" si="0"/>
        <v>1.4489579303041804</v>
      </c>
      <c r="E21" s="210">
        <f t="shared" si="1"/>
        <v>7.0934679810556612E-3</v>
      </c>
      <c r="F21" s="211">
        <f t="shared" si="2"/>
        <v>1.0278136684509382</v>
      </c>
    </row>
    <row r="22" spans="1:6" ht="10.5" customHeight="1" x14ac:dyDescent="0.2">
      <c r="A22" s="13" t="s">
        <v>123</v>
      </c>
      <c r="B22" s="143">
        <v>108895.10571999993</v>
      </c>
      <c r="C22" s="143">
        <v>156937.20069999938</v>
      </c>
      <c r="D22" s="209">
        <f t="shared" si="0"/>
        <v>0.44117772476872585</v>
      </c>
      <c r="E22" s="210">
        <f t="shared" si="1"/>
        <v>1.1777321647044559E-2</v>
      </c>
      <c r="F22" s="211">
        <f t="shared" si="2"/>
        <v>0.51958919681125815</v>
      </c>
    </row>
    <row r="23" spans="1:6" ht="10.5" customHeight="1" x14ac:dyDescent="0.2">
      <c r="A23" s="13" t="s">
        <v>125</v>
      </c>
      <c r="B23" s="143">
        <v>39369.215899999974</v>
      </c>
      <c r="C23" s="143">
        <v>139862.90691000005</v>
      </c>
      <c r="D23" s="209">
        <f t="shared" si="0"/>
        <v>2.5525956946986121</v>
      </c>
      <c r="E23" s="210">
        <f t="shared" si="1"/>
        <v>4.2578949309113245E-3</v>
      </c>
      <c r="F23" s="211">
        <f t="shared" si="2"/>
        <v>1.0868684269123292</v>
      </c>
    </row>
    <row r="24" spans="1:6" ht="10.5" customHeight="1" x14ac:dyDescent="0.2">
      <c r="A24" s="13" t="s">
        <v>78</v>
      </c>
      <c r="B24" s="143">
        <v>136189.67939999991</v>
      </c>
      <c r="C24" s="143">
        <v>132708.29966000002</v>
      </c>
      <c r="D24" s="209">
        <f t="shared" si="0"/>
        <v>-2.5562728066748752E-2</v>
      </c>
      <c r="E24" s="210">
        <f t="shared" si="1"/>
        <v>1.4729308986814198E-2</v>
      </c>
      <c r="F24" s="211">
        <f t="shared" si="2"/>
        <v>-3.7652132024104994E-2</v>
      </c>
    </row>
    <row r="25" spans="1:6" ht="10.5" customHeight="1" x14ac:dyDescent="0.2">
      <c r="A25" s="13" t="s">
        <v>85</v>
      </c>
      <c r="B25" s="143">
        <v>63552.987280000001</v>
      </c>
      <c r="C25" s="143">
        <v>111658.79176999989</v>
      </c>
      <c r="D25" s="209">
        <f t="shared" si="0"/>
        <v>0.75694009910276394</v>
      </c>
      <c r="E25" s="210">
        <f t="shared" si="1"/>
        <v>6.873439975820907E-3</v>
      </c>
      <c r="F25" s="211">
        <f t="shared" si="2"/>
        <v>0.52027823364747761</v>
      </c>
    </row>
    <row r="26" spans="1:6" ht="10.5" customHeight="1" x14ac:dyDescent="0.2">
      <c r="A26" s="13" t="s">
        <v>179</v>
      </c>
      <c r="B26" s="143">
        <v>110313.48681999996</v>
      </c>
      <c r="C26" s="143">
        <v>110547.86694999985</v>
      </c>
      <c r="D26" s="209">
        <f t="shared" si="0"/>
        <v>2.1246733899575876E-3</v>
      </c>
      <c r="E26" s="210">
        <f t="shared" si="1"/>
        <v>1.1930723678498036E-2</v>
      </c>
      <c r="F26" s="211">
        <f t="shared" si="2"/>
        <v>2.5348891122641683E-3</v>
      </c>
    </row>
    <row r="27" spans="1:6" ht="10.5" customHeight="1" x14ac:dyDescent="0.2">
      <c r="A27" s="13" t="s">
        <v>122</v>
      </c>
      <c r="B27" s="143">
        <v>123055.43139000007</v>
      </c>
      <c r="C27" s="143">
        <v>99908.795500000168</v>
      </c>
      <c r="D27" s="209">
        <f t="shared" si="0"/>
        <v>-0.18809926249123599</v>
      </c>
      <c r="E27" s="210">
        <f t="shared" si="1"/>
        <v>1.3308801954996213E-2</v>
      </c>
      <c r="F27" s="211">
        <f t="shared" si="2"/>
        <v>-0.25033758323767075</v>
      </c>
    </row>
    <row r="28" spans="1:6" ht="10.5" customHeight="1" x14ac:dyDescent="0.2">
      <c r="A28" s="13" t="s">
        <v>182</v>
      </c>
      <c r="B28" s="143">
        <v>66079.748830000055</v>
      </c>
      <c r="C28" s="143">
        <v>88366.356250000114</v>
      </c>
      <c r="D28" s="209">
        <f t="shared" si="0"/>
        <v>0.33726834339724343</v>
      </c>
      <c r="E28" s="210">
        <f t="shared" si="1"/>
        <v>7.1467165689513001E-3</v>
      </c>
      <c r="F28" s="211">
        <f t="shared" si="2"/>
        <v>0.24103612579398365</v>
      </c>
    </row>
    <row r="29" spans="1:6" ht="10.5" customHeight="1" x14ac:dyDescent="0.2">
      <c r="A29" s="13" t="s">
        <v>121</v>
      </c>
      <c r="B29" s="143">
        <v>53888.066660000026</v>
      </c>
      <c r="C29" s="143">
        <v>61889.644320000029</v>
      </c>
      <c r="D29" s="209">
        <f t="shared" si="0"/>
        <v>0.14848514997735851</v>
      </c>
      <c r="E29" s="210">
        <f t="shared" si="1"/>
        <v>5.8281507676211002E-3</v>
      </c>
      <c r="F29" s="211">
        <f t="shared" si="2"/>
        <v>8.6539384082087611E-2</v>
      </c>
    </row>
    <row r="30" spans="1:6" ht="10.5" customHeight="1" x14ac:dyDescent="0.2">
      <c r="A30" s="13" t="s">
        <v>180</v>
      </c>
      <c r="B30" s="143">
        <v>55999.639499999888</v>
      </c>
      <c r="C30" s="143">
        <v>61507.566209999888</v>
      </c>
      <c r="D30" s="209">
        <f t="shared" si="0"/>
        <v>9.8356467276901061E-2</v>
      </c>
      <c r="E30" s="210">
        <f t="shared" si="1"/>
        <v>6.0565234970786216E-3</v>
      </c>
      <c r="F30" s="211">
        <f t="shared" si="2"/>
        <v>5.9569825515219582E-2</v>
      </c>
    </row>
    <row r="31" spans="1:6" ht="10.5" customHeight="1" x14ac:dyDescent="0.2">
      <c r="A31" s="13" t="s">
        <v>87</v>
      </c>
      <c r="B31" s="143">
        <v>61839.282409999993</v>
      </c>
      <c r="C31" s="143">
        <v>57918.801469999991</v>
      </c>
      <c r="D31" s="209">
        <f t="shared" si="0"/>
        <v>-6.3397904814076922E-2</v>
      </c>
      <c r="E31" s="210">
        <f t="shared" si="1"/>
        <v>6.6880978217484129E-3</v>
      </c>
      <c r="F31" s="211">
        <f t="shared" si="2"/>
        <v>-4.2401138909044109E-2</v>
      </c>
    </row>
    <row r="32" spans="1:6" ht="10.5" customHeight="1" x14ac:dyDescent="0.2">
      <c r="A32" s="13" t="s">
        <v>80</v>
      </c>
      <c r="B32" s="143">
        <v>45411.97077999996</v>
      </c>
      <c r="C32" s="143">
        <v>50758.868399999992</v>
      </c>
      <c r="D32" s="209">
        <f t="shared" si="0"/>
        <v>0.11774202986924487</v>
      </c>
      <c r="E32" s="210">
        <f t="shared" si="1"/>
        <v>4.9114364044739621E-3</v>
      </c>
      <c r="F32" s="211">
        <f t="shared" si="2"/>
        <v>5.7828249183646985E-2</v>
      </c>
    </row>
    <row r="33" spans="1:6" ht="10.5" customHeight="1" x14ac:dyDescent="0.2">
      <c r="A33" s="13" t="s">
        <v>127</v>
      </c>
      <c r="B33" s="143">
        <v>35339.585849999967</v>
      </c>
      <c r="C33" s="143">
        <v>48760.658010000021</v>
      </c>
      <c r="D33" s="209">
        <f t="shared" si="0"/>
        <v>0.37977446076946797</v>
      </c>
      <c r="E33" s="210">
        <f t="shared" si="1"/>
        <v>3.8220787488739529E-3</v>
      </c>
      <c r="F33" s="211">
        <f t="shared" si="2"/>
        <v>0.14515278958720482</v>
      </c>
    </row>
    <row r="34" spans="1:6" ht="10.5" customHeight="1" x14ac:dyDescent="0.2">
      <c r="A34" s="13" t="s">
        <v>235</v>
      </c>
      <c r="B34" s="143">
        <v>39199.772809999995</v>
      </c>
      <c r="C34" s="143">
        <v>44889.27852</v>
      </c>
      <c r="D34" s="209">
        <f t="shared" si="0"/>
        <v>0.14514129297577449</v>
      </c>
      <c r="E34" s="210">
        <f t="shared" si="1"/>
        <v>4.2395691690820456E-3</v>
      </c>
      <c r="F34" s="211">
        <f t="shared" si="2"/>
        <v>6.1533655086079803E-2</v>
      </c>
    </row>
    <row r="35" spans="1:6" ht="10.5" customHeight="1" x14ac:dyDescent="0.2">
      <c r="A35" s="13" t="s">
        <v>181</v>
      </c>
      <c r="B35" s="143">
        <v>55161.876949999998</v>
      </c>
      <c r="C35" s="143">
        <v>44823.678490000013</v>
      </c>
      <c r="D35" s="209">
        <f t="shared" si="0"/>
        <v>-0.18741563977909537</v>
      </c>
      <c r="E35" s="210">
        <f t="shared" si="1"/>
        <v>5.9659170464951882E-3</v>
      </c>
      <c r="F35" s="211">
        <f t="shared" si="2"/>
        <v>-0.11181061601379066</v>
      </c>
    </row>
    <row r="36" spans="1:6" ht="10.5" customHeight="1" x14ac:dyDescent="0.2">
      <c r="A36" s="13" t="s">
        <v>130</v>
      </c>
      <c r="B36" s="143">
        <v>28952.796780000015</v>
      </c>
      <c r="C36" s="143">
        <v>41715.409269999967</v>
      </c>
      <c r="D36" s="209">
        <f t="shared" si="0"/>
        <v>0.44080758715565938</v>
      </c>
      <c r="E36" s="210">
        <f t="shared" si="1"/>
        <v>3.1313289794341033E-3</v>
      </c>
      <c r="F36" s="211">
        <f t="shared" si="2"/>
        <v>0.13803135720149404</v>
      </c>
    </row>
    <row r="37" spans="1:6" ht="10.5" customHeight="1" x14ac:dyDescent="0.2">
      <c r="A37" s="13" t="s">
        <v>88</v>
      </c>
      <c r="B37" s="143">
        <v>32405.412180000025</v>
      </c>
      <c r="C37" s="143">
        <v>35897.219300000026</v>
      </c>
      <c r="D37" s="209">
        <f t="shared" si="0"/>
        <v>0.10775382521303256</v>
      </c>
      <c r="E37" s="210">
        <f t="shared" si="1"/>
        <v>3.5047393528433034E-3</v>
      </c>
      <c r="F37" s="211">
        <f t="shared" si="2"/>
        <v>3.7764907164351415E-2</v>
      </c>
    </row>
    <row r="38" spans="1:6" ht="10.5" customHeight="1" x14ac:dyDescent="0.2">
      <c r="A38" s="13" t="s">
        <v>124</v>
      </c>
      <c r="B38" s="143">
        <v>27873.67462999999</v>
      </c>
      <c r="C38" s="143">
        <v>33473.022240000028</v>
      </c>
      <c r="D38" s="209">
        <f t="shared" si="0"/>
        <v>0.20088300822646277</v>
      </c>
      <c r="E38" s="210">
        <f t="shared" si="1"/>
        <v>3.0146187877962954E-3</v>
      </c>
      <c r="F38" s="211">
        <f t="shared" si="2"/>
        <v>6.0558569074853241E-2</v>
      </c>
    </row>
    <row r="39" spans="1:6" ht="10.5" customHeight="1" x14ac:dyDescent="0.2">
      <c r="A39" s="13" t="s">
        <v>140</v>
      </c>
      <c r="B39" s="143">
        <v>8408.6672299999991</v>
      </c>
      <c r="C39" s="143">
        <v>25912.133179999986</v>
      </c>
      <c r="D39" s="209">
        <f t="shared" si="0"/>
        <v>2.0815981262229104</v>
      </c>
      <c r="E39" s="210">
        <f t="shared" si="1"/>
        <v>9.0942175900275398E-4</v>
      </c>
      <c r="F39" s="211">
        <f t="shared" si="2"/>
        <v>0.18930506294864757</v>
      </c>
    </row>
    <row r="40" spans="1:6" ht="10.5" customHeight="1" x14ac:dyDescent="0.2">
      <c r="A40" s="13" t="s">
        <v>230</v>
      </c>
      <c r="B40" s="143">
        <v>11402.13682</v>
      </c>
      <c r="C40" s="143">
        <v>23701.822920000002</v>
      </c>
      <c r="D40" s="209">
        <f t="shared" si="0"/>
        <v>1.0787176381207466</v>
      </c>
      <c r="E40" s="210">
        <f t="shared" si="1"/>
        <v>1.2331741808308508E-3</v>
      </c>
      <c r="F40" s="211">
        <f t="shared" si="2"/>
        <v>0.13302467397373419</v>
      </c>
    </row>
    <row r="41" spans="1:6" ht="10.5" customHeight="1" x14ac:dyDescent="0.2">
      <c r="A41" s="13" t="s">
        <v>129</v>
      </c>
      <c r="B41" s="143">
        <v>20944.680130000004</v>
      </c>
      <c r="C41" s="143">
        <v>22950.621329999994</v>
      </c>
      <c r="D41" s="209">
        <f t="shared" si="0"/>
        <v>9.5773303175291202E-2</v>
      </c>
      <c r="E41" s="210">
        <f t="shared" si="1"/>
        <v>2.2652279278715893E-3</v>
      </c>
      <c r="F41" s="211">
        <f t="shared" si="2"/>
        <v>2.169483610971824E-2</v>
      </c>
    </row>
    <row r="42" spans="1:6" ht="10.5" customHeight="1" x14ac:dyDescent="0.2">
      <c r="A42" s="13" t="s">
        <v>132</v>
      </c>
      <c r="B42" s="143">
        <v>18581.891130000004</v>
      </c>
      <c r="C42" s="143">
        <v>22817.426170000017</v>
      </c>
      <c r="D42" s="209">
        <f t="shared" si="0"/>
        <v>0.2279388578034367</v>
      </c>
      <c r="E42" s="210">
        <f t="shared" si="1"/>
        <v>2.0096854417964972E-3</v>
      </c>
      <c r="F42" s="211">
        <f t="shared" si="2"/>
        <v>4.5808540414728864E-2</v>
      </c>
    </row>
    <row r="43" spans="1:6" ht="10.5" customHeight="1" x14ac:dyDescent="0.2">
      <c r="A43" s="13" t="s">
        <v>344</v>
      </c>
      <c r="B43" s="143">
        <v>3336.8389099999995</v>
      </c>
      <c r="C43" s="143">
        <v>21951.034439999989</v>
      </c>
      <c r="D43" s="209">
        <f t="shared" si="0"/>
        <v>5.5783920147346855</v>
      </c>
      <c r="E43" s="210">
        <f t="shared" si="1"/>
        <v>3.6088881008566588E-4</v>
      </c>
      <c r="F43" s="211">
        <f t="shared" si="2"/>
        <v>0.20131792563889811</v>
      </c>
    </row>
    <row r="44" spans="1:6" ht="10.5" customHeight="1" x14ac:dyDescent="0.2">
      <c r="A44" s="13" t="s">
        <v>193</v>
      </c>
      <c r="B44" s="143">
        <v>10506.626829999997</v>
      </c>
      <c r="C44" s="143">
        <v>21352.23779000001</v>
      </c>
      <c r="D44" s="209">
        <f t="shared" si="0"/>
        <v>1.03226384028717</v>
      </c>
      <c r="E44" s="210">
        <f t="shared" si="1"/>
        <v>1.1363221770549394E-3</v>
      </c>
      <c r="F44" s="211">
        <f t="shared" si="2"/>
        <v>0.11729842942902094</v>
      </c>
    </row>
    <row r="45" spans="1:6" ht="10.5" customHeight="1" x14ac:dyDescent="0.2">
      <c r="A45" s="13" t="s">
        <v>231</v>
      </c>
      <c r="B45" s="143">
        <v>15746.807410000001</v>
      </c>
      <c r="C45" s="143">
        <v>19061.316779999997</v>
      </c>
      <c r="D45" s="209">
        <f t="shared" si="0"/>
        <v>0.21048770609178336</v>
      </c>
      <c r="E45" s="210">
        <f t="shared" si="1"/>
        <v>1.7030629113717233E-3</v>
      </c>
      <c r="F45" s="211">
        <f t="shared" si="2"/>
        <v>3.5847380554462821E-2</v>
      </c>
    </row>
    <row r="46" spans="1:6" ht="10.5" customHeight="1" x14ac:dyDescent="0.2">
      <c r="A46" s="13" t="s">
        <v>128</v>
      </c>
      <c r="B46" s="143">
        <v>15257.823350000004</v>
      </c>
      <c r="C46" s="143">
        <v>18899.913050000003</v>
      </c>
      <c r="D46" s="209">
        <f t="shared" si="0"/>
        <v>0.23870309784390042</v>
      </c>
      <c r="E46" s="210">
        <f t="shared" si="1"/>
        <v>1.6501778664762665E-3</v>
      </c>
      <c r="F46" s="211">
        <f t="shared" si="2"/>
        <v>3.9390256872132309E-2</v>
      </c>
    </row>
    <row r="47" spans="1:6" ht="10.5" customHeight="1" x14ac:dyDescent="0.2">
      <c r="A47" s="13" t="s">
        <v>311</v>
      </c>
      <c r="B47" s="143">
        <v>11891.716519999993</v>
      </c>
      <c r="C47" s="143">
        <v>17796.504220000003</v>
      </c>
      <c r="D47" s="209">
        <f t="shared" si="0"/>
        <v>0.49654628834021453</v>
      </c>
      <c r="E47" s="210">
        <f t="shared" si="1"/>
        <v>1.2861236459205797E-3</v>
      </c>
      <c r="F47" s="211">
        <f t="shared" si="2"/>
        <v>6.3861992272844809E-2</v>
      </c>
    </row>
    <row r="48" spans="1:6" ht="10.5" customHeight="1" x14ac:dyDescent="0.2">
      <c r="A48" s="13" t="s">
        <v>131</v>
      </c>
      <c r="B48" s="143">
        <v>15867.631040000002</v>
      </c>
      <c r="C48" s="143">
        <v>16832.798029999994</v>
      </c>
      <c r="D48" s="209">
        <f t="shared" si="0"/>
        <v>6.0826155307427188E-2</v>
      </c>
      <c r="E48" s="210">
        <f t="shared" si="1"/>
        <v>1.7161303375307316E-3</v>
      </c>
      <c r="F48" s="211">
        <f t="shared" si="2"/>
        <v>1.0438561043843173E-2</v>
      </c>
    </row>
    <row r="49" spans="1:6" ht="10.5" customHeight="1" x14ac:dyDescent="0.2">
      <c r="A49" s="13" t="s">
        <v>134</v>
      </c>
      <c r="B49" s="143">
        <v>15403.099519999998</v>
      </c>
      <c r="C49" s="143">
        <v>14291.403999999997</v>
      </c>
      <c r="D49" s="209">
        <f t="shared" si="0"/>
        <v>-7.2173494598053556E-2</v>
      </c>
      <c r="E49" s="210">
        <f t="shared" si="1"/>
        <v>1.6658899057862794E-3</v>
      </c>
      <c r="F49" s="211">
        <f t="shared" si="2"/>
        <v>-1.2023309611621798E-2</v>
      </c>
    </row>
    <row r="50" spans="1:6" ht="10.5" customHeight="1" x14ac:dyDescent="0.2">
      <c r="A50" s="13" t="s">
        <v>144</v>
      </c>
      <c r="B50" s="143">
        <v>7633.088389999999</v>
      </c>
      <c r="C50" s="143">
        <v>13586.654710000004</v>
      </c>
      <c r="D50" s="209">
        <f t="shared" si="0"/>
        <v>0.77996821415034168</v>
      </c>
      <c r="E50" s="210">
        <f t="shared" si="1"/>
        <v>8.2554065708428557E-4</v>
      </c>
      <c r="F50" s="211">
        <f t="shared" si="2"/>
        <v>6.4389547201452985E-2</v>
      </c>
    </row>
    <row r="51" spans="1:6" ht="10.5" customHeight="1" x14ac:dyDescent="0.2">
      <c r="A51" s="13" t="s">
        <v>327</v>
      </c>
      <c r="B51" s="143">
        <v>7864.1397100000031</v>
      </c>
      <c r="C51" s="143">
        <v>13560.597180000004</v>
      </c>
      <c r="D51" s="209">
        <f t="shared" si="0"/>
        <v>0.7243586304496108</v>
      </c>
      <c r="E51" s="210">
        <f t="shared" si="1"/>
        <v>8.5052952774676647E-4</v>
      </c>
      <c r="F51" s="211">
        <f t="shared" si="2"/>
        <v>6.1608840387560197E-2</v>
      </c>
    </row>
    <row r="52" spans="1:6" ht="10.5" customHeight="1" x14ac:dyDescent="0.2">
      <c r="A52" s="13" t="s">
        <v>83</v>
      </c>
      <c r="B52" s="143">
        <v>8177.6815199999992</v>
      </c>
      <c r="C52" s="143">
        <v>12824.613850000003</v>
      </c>
      <c r="D52" s="209">
        <f>IFERROR(((C52/B52-1)),"")</f>
        <v>0.56824569636700706</v>
      </c>
      <c r="E52" s="210">
        <f t="shared" si="1"/>
        <v>8.8443998425214343E-4</v>
      </c>
      <c r="F52" s="211">
        <f t="shared" si="2"/>
        <v>5.0257921474618404E-2</v>
      </c>
    </row>
    <row r="53" spans="1:6" ht="10.5" customHeight="1" x14ac:dyDescent="0.2">
      <c r="A53" s="13" t="s">
        <v>81</v>
      </c>
      <c r="B53" s="143">
        <v>12180.640319999997</v>
      </c>
      <c r="C53" s="143">
        <v>12330.602640000001</v>
      </c>
      <c r="D53" s="209">
        <f t="shared" si="0"/>
        <v>1.2311530105176383E-2</v>
      </c>
      <c r="E53" s="210">
        <f t="shared" si="1"/>
        <v>1.3173715932143348E-3</v>
      </c>
      <c r="F53" s="211">
        <f t="shared" si="2"/>
        <v>1.6218860029562458E-3</v>
      </c>
    </row>
    <row r="54" spans="1:6" ht="10.5" customHeight="1" x14ac:dyDescent="0.2">
      <c r="A54" s="13" t="s">
        <v>133</v>
      </c>
      <c r="B54" s="143">
        <v>13152.192899999993</v>
      </c>
      <c r="C54" s="143">
        <v>11517.230899999995</v>
      </c>
      <c r="D54" s="209">
        <f t="shared" si="0"/>
        <v>-0.12431098087072601</v>
      </c>
      <c r="E54" s="210">
        <f t="shared" si="1"/>
        <v>1.4224478237393069E-3</v>
      </c>
      <c r="F54" s="211">
        <f t="shared" si="2"/>
        <v>-1.7682588420646281E-2</v>
      </c>
    </row>
    <row r="55" spans="1:6" ht="10.5" customHeight="1" x14ac:dyDescent="0.2">
      <c r="A55" s="13" t="s">
        <v>135</v>
      </c>
      <c r="B55" s="143">
        <v>7557.8805000000048</v>
      </c>
      <c r="C55" s="143">
        <v>10997.561970000006</v>
      </c>
      <c r="D55" s="209">
        <f t="shared" si="0"/>
        <v>0.45511191530482642</v>
      </c>
      <c r="E55" s="210">
        <f t="shared" si="1"/>
        <v>8.1740670556213922E-4</v>
      </c>
      <c r="F55" s="211">
        <f t="shared" si="2"/>
        <v>3.7201153135139352E-2</v>
      </c>
    </row>
    <row r="56" spans="1:6" ht="10.5" customHeight="1" x14ac:dyDescent="0.2">
      <c r="A56" s="13" t="s">
        <v>201</v>
      </c>
      <c r="B56" s="143">
        <v>14103.121640000003</v>
      </c>
      <c r="C56" s="143">
        <v>10913.067820000007</v>
      </c>
      <c r="D56" s="209">
        <f t="shared" si="0"/>
        <v>-0.22619487383220183</v>
      </c>
      <c r="E56" s="210">
        <f t="shared" si="1"/>
        <v>1.5252935261273991E-3</v>
      </c>
      <c r="F56" s="211">
        <f t="shared" si="2"/>
        <v>-3.450135766994613E-2</v>
      </c>
    </row>
    <row r="57" spans="1:6" ht="10.5" customHeight="1" x14ac:dyDescent="0.2">
      <c r="A57" s="13" t="s">
        <v>126</v>
      </c>
      <c r="B57" s="143">
        <v>16852.522839999998</v>
      </c>
      <c r="C57" s="143">
        <v>10629.059480000005</v>
      </c>
      <c r="D57" s="209">
        <f t="shared" si="0"/>
        <v>-0.36928971520088405</v>
      </c>
      <c r="E57" s="210">
        <f t="shared" si="1"/>
        <v>1.8226492434029746E-3</v>
      </c>
      <c r="F57" s="211">
        <f t="shared" si="2"/>
        <v>-6.7308562000739119E-2</v>
      </c>
    </row>
    <row r="58" spans="1:6" ht="10.5" customHeight="1" x14ac:dyDescent="0.2">
      <c r="A58" s="212" t="s">
        <v>18</v>
      </c>
      <c r="B58" s="144">
        <v>102461.49426999997</v>
      </c>
      <c r="C58" s="144">
        <v>106035.21481999994</v>
      </c>
      <c r="D58" s="213">
        <f t="shared" si="0"/>
        <v>3.4878669059644318E-2</v>
      </c>
      <c r="E58" s="214">
        <f t="shared" si="1"/>
        <v>1.1081507901350733E-2</v>
      </c>
      <c r="F58" s="215">
        <f t="shared" si="2"/>
        <v>3.8650824677304581E-2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</row>
    <row r="61" spans="1:6" ht="9" customHeight="1" x14ac:dyDescent="0.15">
      <c r="A61" s="250" t="s">
        <v>380</v>
      </c>
    </row>
    <row r="62" spans="1:6" ht="9" customHeight="1" x14ac:dyDescent="0.15">
      <c r="A62" s="251" t="s">
        <v>381</v>
      </c>
    </row>
  </sheetData>
  <mergeCells count="3">
    <mergeCell ref="A4:A5"/>
    <mergeCell ref="B4:C4"/>
    <mergeCell ref="F4:F5"/>
  </mergeCells>
  <phoneticPr fontId="11" type="noConversion"/>
  <conditionalFormatting sqref="B8:F58">
    <cfRule type="containsBlanks" dxfId="70" priority="3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0"/>
  <sheetViews>
    <sheetView showGridLines="0" topLeftCell="A43" zoomScale="150" zoomScaleNormal="150" zoomScalePageLayoutView="150" workbookViewId="0">
      <selection activeCell="A59" sqref="A59:A61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9" ht="15" customHeight="1" x14ac:dyDescent="0.25">
      <c r="A1" s="86" t="s">
        <v>360</v>
      </c>
      <c r="B1" s="48"/>
      <c r="C1" s="48"/>
      <c r="D1" s="48"/>
      <c r="E1" s="48"/>
      <c r="F1" s="48"/>
    </row>
    <row r="2" spans="1:9" ht="3" customHeight="1" x14ac:dyDescent="0.25"/>
    <row r="3" spans="1:9" ht="14.1" customHeight="1" x14ac:dyDescent="0.25">
      <c r="A3" s="284" t="s">
        <v>8</v>
      </c>
      <c r="B3" s="284" t="s">
        <v>14</v>
      </c>
      <c r="C3" s="284"/>
      <c r="D3" s="284"/>
      <c r="E3" s="284" t="s">
        <v>57</v>
      </c>
      <c r="F3" s="284"/>
      <c r="G3" s="284"/>
      <c r="H3" s="284"/>
    </row>
    <row r="4" spans="1:9" ht="25.5" x14ac:dyDescent="0.25">
      <c r="A4" s="284"/>
      <c r="B4" s="172">
        <v>2023</v>
      </c>
      <c r="C4" s="173" t="s">
        <v>318</v>
      </c>
      <c r="D4" s="184" t="s">
        <v>324</v>
      </c>
      <c r="E4" s="172">
        <v>2023</v>
      </c>
      <c r="F4" s="173" t="s">
        <v>318</v>
      </c>
      <c r="G4" s="184" t="s">
        <v>324</v>
      </c>
      <c r="H4" s="184" t="s">
        <v>328</v>
      </c>
    </row>
    <row r="5" spans="1:9" ht="15" customHeight="1" x14ac:dyDescent="0.25">
      <c r="A5" s="285" t="s">
        <v>45</v>
      </c>
      <c r="B5" s="285"/>
      <c r="C5" s="285"/>
      <c r="D5" s="285"/>
      <c r="E5" s="185">
        <f>SUM($E$7:$E$57)</f>
        <v>9246168.9494000059</v>
      </c>
      <c r="F5" s="185">
        <f>SUM($F$7:$F$57)</f>
        <v>11348921.758709993</v>
      </c>
      <c r="G5" s="232">
        <f>(F5/E5-1)</f>
        <v>0.22741881754674598</v>
      </c>
      <c r="H5" s="228">
        <f>SUM($H$7:$H$57)</f>
        <v>0.99999999999999956</v>
      </c>
      <c r="I5" s="5"/>
    </row>
    <row r="6" spans="1:9" ht="3" customHeight="1" x14ac:dyDescent="0.25">
      <c r="A6" s="112"/>
      <c r="B6" s="73"/>
      <c r="C6" s="73"/>
      <c r="D6" s="73"/>
      <c r="E6" s="114"/>
      <c r="F6" s="114"/>
      <c r="G6" s="113"/>
      <c r="H6" s="113"/>
      <c r="I6" s="5"/>
    </row>
    <row r="7" spans="1:9" ht="12" customHeight="1" x14ac:dyDescent="0.25">
      <c r="A7" s="3" t="s">
        <v>71</v>
      </c>
      <c r="B7" s="143">
        <v>1144519.4780189998</v>
      </c>
      <c r="C7" s="143">
        <v>1220230.7105330001</v>
      </c>
      <c r="D7" s="224">
        <f>IFERROR(((C7/B7-1)),"")</f>
        <v>6.6151108799865632E-2</v>
      </c>
      <c r="E7" s="74">
        <v>3094207.177610009</v>
      </c>
      <c r="F7" s="74">
        <v>3748178.9628900005</v>
      </c>
      <c r="G7" s="216">
        <f>IFERROR(((F7/E7-1)),"")</f>
        <v>0.21135358679670735</v>
      </c>
      <c r="H7" s="216">
        <f>(F7/$F$5)</f>
        <v>0.33026740712291663</v>
      </c>
    </row>
    <row r="8" spans="1:9" ht="12" customHeight="1" x14ac:dyDescent="0.25">
      <c r="A8" s="3" t="s">
        <v>232</v>
      </c>
      <c r="B8" s="143">
        <v>660082.8348529978</v>
      </c>
      <c r="C8" s="143">
        <v>639206.69873999944</v>
      </c>
      <c r="D8" s="224">
        <f t="shared" ref="D8:D57" si="0">IFERROR(((C8/B8-1)),"")</f>
        <v>-3.1626539898810591E-2</v>
      </c>
      <c r="E8" s="74">
        <v>1342503.8658800006</v>
      </c>
      <c r="F8" s="74">
        <v>1728495.2366299958</v>
      </c>
      <c r="G8" s="216">
        <f t="shared" ref="G8:G57" si="1">IFERROR(((F8/E8-1)),"")</f>
        <v>0.28751602178588942</v>
      </c>
      <c r="H8" s="216">
        <f t="shared" ref="H8:H57" si="2">(F8/$F$5)</f>
        <v>0.15230479805743855</v>
      </c>
    </row>
    <row r="9" spans="1:9" ht="12" customHeight="1" x14ac:dyDescent="0.25">
      <c r="A9" s="3" t="s">
        <v>72</v>
      </c>
      <c r="B9" s="143">
        <v>286390.8386919995</v>
      </c>
      <c r="C9" s="143">
        <v>302172.96175199997</v>
      </c>
      <c r="D9" s="224">
        <f t="shared" si="0"/>
        <v>5.5106941032333268E-2</v>
      </c>
      <c r="E9" s="74">
        <v>542594.41662000038</v>
      </c>
      <c r="F9" s="74">
        <v>753659.21671000088</v>
      </c>
      <c r="G9" s="216">
        <f t="shared" si="1"/>
        <v>0.38899183925406522</v>
      </c>
      <c r="H9" s="216">
        <f t="shared" si="2"/>
        <v>6.6408001811413292E-2</v>
      </c>
    </row>
    <row r="10" spans="1:9" ht="12" customHeight="1" x14ac:dyDescent="0.25">
      <c r="A10" s="3" t="s">
        <v>74</v>
      </c>
      <c r="B10" s="143">
        <v>404745.44860400015</v>
      </c>
      <c r="C10" s="143">
        <v>369105.59247700026</v>
      </c>
      <c r="D10" s="224">
        <f t="shared" si="0"/>
        <v>-8.8054989252935756E-2</v>
      </c>
      <c r="E10" s="74">
        <v>401844.44659000001</v>
      </c>
      <c r="F10" s="74">
        <v>369446.86084999936</v>
      </c>
      <c r="G10" s="216">
        <f t="shared" si="1"/>
        <v>-8.0622205967812555E-2</v>
      </c>
      <c r="H10" s="216">
        <f t="shared" si="2"/>
        <v>3.2553476771170688E-2</v>
      </c>
    </row>
    <row r="11" spans="1:9" ht="12" customHeight="1" x14ac:dyDescent="0.25">
      <c r="A11" s="3" t="s">
        <v>79</v>
      </c>
      <c r="B11" s="143">
        <v>164138.49907699955</v>
      </c>
      <c r="C11" s="143">
        <v>116265.87889199986</v>
      </c>
      <c r="D11" s="224">
        <f t="shared" si="0"/>
        <v>-0.29165991192926655</v>
      </c>
      <c r="E11" s="74">
        <v>366229.12424999982</v>
      </c>
      <c r="F11" s="74">
        <v>279466.24739000032</v>
      </c>
      <c r="G11" s="216">
        <f t="shared" si="1"/>
        <v>-0.23690873039570814</v>
      </c>
      <c r="H11" s="216">
        <f t="shared" si="2"/>
        <v>2.4624916210697942E-2</v>
      </c>
    </row>
    <row r="12" spans="1:9" ht="12" customHeight="1" x14ac:dyDescent="0.25">
      <c r="A12" s="3" t="s">
        <v>73</v>
      </c>
      <c r="B12" s="143">
        <v>147560.66483399994</v>
      </c>
      <c r="C12" s="143">
        <v>141440.49859200019</v>
      </c>
      <c r="D12" s="224">
        <f t="shared" si="0"/>
        <v>-4.1475594115035319E-2</v>
      </c>
      <c r="E12" s="74">
        <v>359198.68934999977</v>
      </c>
      <c r="F12" s="74">
        <v>441059.64896999882</v>
      </c>
      <c r="G12" s="216">
        <f t="shared" si="1"/>
        <v>0.22789882604564426</v>
      </c>
      <c r="H12" s="216">
        <f t="shared" si="2"/>
        <v>3.8863572976128538E-2</v>
      </c>
    </row>
    <row r="13" spans="1:9" ht="12" customHeight="1" x14ac:dyDescent="0.25">
      <c r="A13" s="3" t="s">
        <v>82</v>
      </c>
      <c r="B13" s="143">
        <v>301392.75077199959</v>
      </c>
      <c r="C13" s="143">
        <v>299925.24322600203</v>
      </c>
      <c r="D13" s="224">
        <f t="shared" si="0"/>
        <v>-4.8690870707361888E-3</v>
      </c>
      <c r="E13" s="74">
        <v>357856.91790999955</v>
      </c>
      <c r="F13" s="74">
        <v>418812.86545999942</v>
      </c>
      <c r="G13" s="216">
        <f t="shared" si="1"/>
        <v>0.17033608825002555</v>
      </c>
      <c r="H13" s="216">
        <f t="shared" si="2"/>
        <v>3.6903317721665656E-2</v>
      </c>
    </row>
    <row r="14" spans="1:9" ht="12" customHeight="1" x14ac:dyDescent="0.25">
      <c r="A14" s="3" t="s">
        <v>178</v>
      </c>
      <c r="B14" s="143">
        <v>154348.91526199997</v>
      </c>
      <c r="C14" s="143">
        <v>140084.76774199997</v>
      </c>
      <c r="D14" s="224">
        <f t="shared" si="0"/>
        <v>-9.2414951512858279E-2</v>
      </c>
      <c r="E14" s="74">
        <v>330225.09813000017</v>
      </c>
      <c r="F14" s="74">
        <v>364967.65140999999</v>
      </c>
      <c r="G14" s="216">
        <f t="shared" si="1"/>
        <v>0.1052086999950641</v>
      </c>
      <c r="H14" s="216">
        <f t="shared" si="2"/>
        <v>3.2158795273207086E-2</v>
      </c>
    </row>
    <row r="15" spans="1:9" ht="12" customHeight="1" x14ac:dyDescent="0.25">
      <c r="A15" s="3" t="s">
        <v>120</v>
      </c>
      <c r="B15" s="143">
        <v>183999.74832600006</v>
      </c>
      <c r="C15" s="143">
        <v>194234.80343299964</v>
      </c>
      <c r="D15" s="224">
        <f t="shared" si="0"/>
        <v>5.5625375578588931E-2</v>
      </c>
      <c r="E15" s="74">
        <v>225214.59962000008</v>
      </c>
      <c r="F15" s="74">
        <v>255214.85777000015</v>
      </c>
      <c r="G15" s="216">
        <f t="shared" si="1"/>
        <v>0.13320743060449391</v>
      </c>
      <c r="H15" s="216">
        <f t="shared" si="2"/>
        <v>2.2488026897720885E-2</v>
      </c>
    </row>
    <row r="16" spans="1:9" ht="12" customHeight="1" x14ac:dyDescent="0.25">
      <c r="A16" s="3" t="s">
        <v>75</v>
      </c>
      <c r="B16" s="143">
        <v>64240.195383999999</v>
      </c>
      <c r="C16" s="143">
        <v>68881.190817999945</v>
      </c>
      <c r="D16" s="224">
        <f t="shared" si="0"/>
        <v>7.2244416541047185E-2</v>
      </c>
      <c r="E16" s="74">
        <v>216749.36259000006</v>
      </c>
      <c r="F16" s="74">
        <v>308707.4372799999</v>
      </c>
      <c r="G16" s="216">
        <f t="shared" si="1"/>
        <v>0.42425995440617004</v>
      </c>
      <c r="H16" s="216">
        <f t="shared" si="2"/>
        <v>2.7201477271889308E-2</v>
      </c>
    </row>
    <row r="17" spans="1:8" ht="12" customHeight="1" x14ac:dyDescent="0.25">
      <c r="A17" s="3" t="s">
        <v>86</v>
      </c>
      <c r="B17" s="143">
        <v>91422.33088800007</v>
      </c>
      <c r="C17" s="143">
        <v>84569.151873000184</v>
      </c>
      <c r="D17" s="224">
        <f t="shared" si="0"/>
        <v>-7.4961762060033243E-2</v>
      </c>
      <c r="E17" s="74">
        <v>211843.38980000018</v>
      </c>
      <c r="F17" s="74">
        <v>265943.10976999998</v>
      </c>
      <c r="G17" s="216">
        <f t="shared" si="1"/>
        <v>0.25537601159552326</v>
      </c>
      <c r="H17" s="216">
        <f t="shared" si="2"/>
        <v>2.3433337141997281E-2</v>
      </c>
    </row>
    <row r="18" spans="1:8" ht="12" customHeight="1" x14ac:dyDescent="0.25">
      <c r="A18" s="3" t="s">
        <v>76</v>
      </c>
      <c r="B18" s="143">
        <v>48456.6459930001</v>
      </c>
      <c r="C18" s="143">
        <v>47501.472349999953</v>
      </c>
      <c r="D18" s="224">
        <f t="shared" si="0"/>
        <v>-1.9711922346794863E-2</v>
      </c>
      <c r="E18" s="74">
        <v>176199.74764000013</v>
      </c>
      <c r="F18" s="74">
        <v>250385.63409999988</v>
      </c>
      <c r="G18" s="216">
        <f t="shared" si="1"/>
        <v>0.42103287577670945</v>
      </c>
      <c r="H18" s="216">
        <f t="shared" si="2"/>
        <v>2.206250421171823E-2</v>
      </c>
    </row>
    <row r="19" spans="1:8" ht="12" customHeight="1" x14ac:dyDescent="0.25">
      <c r="A19" s="3" t="s">
        <v>78</v>
      </c>
      <c r="B19" s="143">
        <v>53785.017041000036</v>
      </c>
      <c r="C19" s="143">
        <v>45407.84481799999</v>
      </c>
      <c r="D19" s="224">
        <f t="shared" si="0"/>
        <v>-0.15575289706823314</v>
      </c>
      <c r="E19" s="74">
        <v>136189.67939999991</v>
      </c>
      <c r="F19" s="74">
        <v>132708.29966000002</v>
      </c>
      <c r="G19" s="216">
        <f t="shared" si="1"/>
        <v>-2.5562728066748752E-2</v>
      </c>
      <c r="H19" s="216">
        <f t="shared" si="2"/>
        <v>1.1693472074397724E-2</v>
      </c>
    </row>
    <row r="20" spans="1:8" ht="12" customHeight="1" x14ac:dyDescent="0.25">
      <c r="A20" s="3" t="s">
        <v>77</v>
      </c>
      <c r="B20" s="143">
        <v>57839.571375000043</v>
      </c>
      <c r="C20" s="143">
        <v>64555.290805000055</v>
      </c>
      <c r="D20" s="224">
        <f t="shared" si="0"/>
        <v>0.11610942595786145</v>
      </c>
      <c r="E20" s="74">
        <v>135056.29514999996</v>
      </c>
      <c r="F20" s="74">
        <v>254377.05856999985</v>
      </c>
      <c r="G20" s="216">
        <f t="shared" si="1"/>
        <v>0.88348909088226169</v>
      </c>
      <c r="H20" s="216">
        <f t="shared" si="2"/>
        <v>2.2414204977206073E-2</v>
      </c>
    </row>
    <row r="21" spans="1:8" ht="12" customHeight="1" x14ac:dyDescent="0.25">
      <c r="A21" s="3" t="s">
        <v>122</v>
      </c>
      <c r="B21" s="143">
        <v>38702.459958999985</v>
      </c>
      <c r="C21" s="143">
        <v>32476.914493999942</v>
      </c>
      <c r="D21" s="224">
        <f t="shared" si="0"/>
        <v>-0.16085658305945316</v>
      </c>
      <c r="E21" s="74">
        <v>123055.43139000007</v>
      </c>
      <c r="F21" s="74">
        <v>99908.795500000168</v>
      </c>
      <c r="G21" s="216">
        <f t="shared" si="1"/>
        <v>-0.18809926249123599</v>
      </c>
      <c r="H21" s="216">
        <f t="shared" si="2"/>
        <v>8.80337336217186E-3</v>
      </c>
    </row>
    <row r="22" spans="1:8" ht="12" customHeight="1" x14ac:dyDescent="0.25">
      <c r="A22" s="3" t="s">
        <v>179</v>
      </c>
      <c r="B22" s="143">
        <v>42729.596156999934</v>
      </c>
      <c r="C22" s="143">
        <v>37869.977747999932</v>
      </c>
      <c r="D22" s="224">
        <f t="shared" si="0"/>
        <v>-0.11372956559534209</v>
      </c>
      <c r="E22" s="74">
        <v>110313.48681999996</v>
      </c>
      <c r="F22" s="74">
        <v>110547.86694999985</v>
      </c>
      <c r="G22" s="216">
        <f t="shared" si="1"/>
        <v>2.1246733899575876E-3</v>
      </c>
      <c r="H22" s="216">
        <f t="shared" si="2"/>
        <v>9.7408255427576043E-3</v>
      </c>
    </row>
    <row r="23" spans="1:8" ht="12" customHeight="1" x14ac:dyDescent="0.25">
      <c r="A23" s="3" t="s">
        <v>123</v>
      </c>
      <c r="B23" s="143">
        <v>49251.74392299982</v>
      </c>
      <c r="C23" s="143">
        <v>50739.681148999909</v>
      </c>
      <c r="D23" s="224">
        <f t="shared" si="0"/>
        <v>3.0210853616195354E-2</v>
      </c>
      <c r="E23" s="74">
        <v>108895.10571999993</v>
      </c>
      <c r="F23" s="74">
        <v>156937.20069999938</v>
      </c>
      <c r="G23" s="216">
        <f t="shared" si="1"/>
        <v>0.44117772476872585</v>
      </c>
      <c r="H23" s="216">
        <f t="shared" si="2"/>
        <v>1.3828379826440718E-2</v>
      </c>
    </row>
    <row r="24" spans="1:8" ht="12" customHeight="1" x14ac:dyDescent="0.25">
      <c r="A24" s="3" t="s">
        <v>182</v>
      </c>
      <c r="B24" s="143">
        <v>39029.237244999997</v>
      </c>
      <c r="C24" s="143">
        <v>60002.652930000033</v>
      </c>
      <c r="D24" s="224">
        <f t="shared" si="0"/>
        <v>0.53737703233457168</v>
      </c>
      <c r="E24" s="74">
        <v>66079.748830000055</v>
      </c>
      <c r="F24" s="74">
        <v>88366.356250000114</v>
      </c>
      <c r="G24" s="216">
        <f t="shared" si="1"/>
        <v>0.33726834339724343</v>
      </c>
      <c r="H24" s="216">
        <f t="shared" si="2"/>
        <v>7.7863217430485243E-3</v>
      </c>
    </row>
    <row r="25" spans="1:8" ht="12" customHeight="1" x14ac:dyDescent="0.25">
      <c r="A25" s="3" t="s">
        <v>229</v>
      </c>
      <c r="B25" s="143">
        <v>21425.118569999988</v>
      </c>
      <c r="C25" s="143">
        <v>23103.659330000002</v>
      </c>
      <c r="D25" s="224">
        <f t="shared" si="0"/>
        <v>7.8344526053188313E-2</v>
      </c>
      <c r="E25" s="74">
        <v>65587.403390000007</v>
      </c>
      <c r="F25" s="74">
        <v>160620.79165999981</v>
      </c>
      <c r="G25" s="216">
        <f t="shared" si="1"/>
        <v>1.4489579303041804</v>
      </c>
      <c r="H25" s="216">
        <f t="shared" si="2"/>
        <v>1.4152956119970398E-2</v>
      </c>
    </row>
    <row r="26" spans="1:8" ht="12" customHeight="1" x14ac:dyDescent="0.25">
      <c r="A26" s="3" t="s">
        <v>85</v>
      </c>
      <c r="B26" s="143">
        <v>34499.537599000068</v>
      </c>
      <c r="C26" s="143">
        <v>47627.496203999988</v>
      </c>
      <c r="D26" s="224">
        <f t="shared" si="0"/>
        <v>0.38052563943293016</v>
      </c>
      <c r="E26" s="74">
        <v>63552.987280000001</v>
      </c>
      <c r="F26" s="74">
        <v>111658.79176999989</v>
      </c>
      <c r="G26" s="216">
        <f t="shared" si="1"/>
        <v>0.75694009910276394</v>
      </c>
      <c r="H26" s="216">
        <f t="shared" si="2"/>
        <v>9.838713680822125E-3</v>
      </c>
    </row>
    <row r="27" spans="1:8" ht="12" customHeight="1" x14ac:dyDescent="0.25">
      <c r="A27" s="3" t="s">
        <v>87</v>
      </c>
      <c r="B27" s="143">
        <v>34733.373543000009</v>
      </c>
      <c r="C27" s="143">
        <v>30623.03578799999</v>
      </c>
      <c r="D27" s="224">
        <f t="shared" si="0"/>
        <v>-0.11833972159114947</v>
      </c>
      <c r="E27" s="74">
        <v>61839.282409999993</v>
      </c>
      <c r="F27" s="74">
        <v>57918.801469999991</v>
      </c>
      <c r="G27" s="216">
        <f t="shared" si="1"/>
        <v>-6.3397904814076922E-2</v>
      </c>
      <c r="H27" s="216">
        <f t="shared" si="2"/>
        <v>5.103462928145475E-3</v>
      </c>
    </row>
    <row r="28" spans="1:8" ht="12" customHeight="1" x14ac:dyDescent="0.25">
      <c r="A28" s="3" t="s">
        <v>180</v>
      </c>
      <c r="B28" s="143">
        <v>42384.721144000083</v>
      </c>
      <c r="C28" s="143">
        <v>42155.421704000051</v>
      </c>
      <c r="D28" s="224">
        <f t="shared" si="0"/>
        <v>-5.4099551397541745E-3</v>
      </c>
      <c r="E28" s="74">
        <v>55999.639499999888</v>
      </c>
      <c r="F28" s="74">
        <v>61507.566209999888</v>
      </c>
      <c r="G28" s="216">
        <f t="shared" si="1"/>
        <v>9.8356467276901061E-2</v>
      </c>
      <c r="H28" s="216">
        <f t="shared" si="2"/>
        <v>5.4196836948668253E-3</v>
      </c>
    </row>
    <row r="29" spans="1:8" ht="12" customHeight="1" x14ac:dyDescent="0.25">
      <c r="A29" s="3" t="s">
        <v>181</v>
      </c>
      <c r="B29" s="143">
        <v>39282.812370000007</v>
      </c>
      <c r="C29" s="143">
        <v>32200.663148</v>
      </c>
      <c r="D29" s="224">
        <f t="shared" si="0"/>
        <v>-0.18028620647865301</v>
      </c>
      <c r="E29" s="74">
        <v>55161.876949999998</v>
      </c>
      <c r="F29" s="74">
        <v>44823.678490000013</v>
      </c>
      <c r="G29" s="216">
        <f t="shared" si="1"/>
        <v>-0.18741563977909537</v>
      </c>
      <c r="H29" s="216">
        <f t="shared" si="2"/>
        <v>3.9495979832268246E-3</v>
      </c>
    </row>
    <row r="30" spans="1:8" ht="12" customHeight="1" x14ac:dyDescent="0.25">
      <c r="A30" s="3" t="s">
        <v>121</v>
      </c>
      <c r="B30" s="143">
        <v>26694.990539999992</v>
      </c>
      <c r="C30" s="143">
        <v>26751.61920099998</v>
      </c>
      <c r="D30" s="224">
        <f t="shared" si="0"/>
        <v>2.1213216358002551E-3</v>
      </c>
      <c r="E30" s="74">
        <v>53888.066660000026</v>
      </c>
      <c r="F30" s="74">
        <v>61889.644320000029</v>
      </c>
      <c r="G30" s="216">
        <f t="shared" si="1"/>
        <v>0.14848514997735851</v>
      </c>
      <c r="H30" s="216">
        <f t="shared" si="2"/>
        <v>5.4533501627589765E-3</v>
      </c>
    </row>
    <row r="31" spans="1:8" ht="12" customHeight="1" x14ac:dyDescent="0.25">
      <c r="A31" s="3" t="s">
        <v>80</v>
      </c>
      <c r="B31" s="143">
        <v>26073.214960999976</v>
      </c>
      <c r="C31" s="143">
        <v>21670.914212999996</v>
      </c>
      <c r="D31" s="224">
        <f t="shared" si="0"/>
        <v>-0.16884380213889583</v>
      </c>
      <c r="E31" s="74">
        <v>45411.97077999996</v>
      </c>
      <c r="F31" s="74">
        <v>50758.868399999992</v>
      </c>
      <c r="G31" s="216">
        <f t="shared" si="1"/>
        <v>0.11774202986924487</v>
      </c>
      <c r="H31" s="216">
        <f t="shared" si="2"/>
        <v>4.4725718864916768E-3</v>
      </c>
    </row>
    <row r="32" spans="1:8" ht="12" customHeight="1" x14ac:dyDescent="0.25">
      <c r="A32" s="3" t="s">
        <v>125</v>
      </c>
      <c r="B32" s="143">
        <v>12900.491680000005</v>
      </c>
      <c r="C32" s="143">
        <v>18638.070560000011</v>
      </c>
      <c r="D32" s="224">
        <f t="shared" si="0"/>
        <v>0.44475660481182566</v>
      </c>
      <c r="E32" s="74">
        <v>39369.215899999974</v>
      </c>
      <c r="F32" s="74">
        <v>139862.90691000005</v>
      </c>
      <c r="G32" s="216">
        <f t="shared" si="1"/>
        <v>2.5525956946986121</v>
      </c>
      <c r="H32" s="216">
        <f t="shared" si="2"/>
        <v>1.2323893836228011E-2</v>
      </c>
    </row>
    <row r="33" spans="1:8" ht="12" customHeight="1" x14ac:dyDescent="0.25">
      <c r="A33" s="3" t="s">
        <v>235</v>
      </c>
      <c r="B33" s="143">
        <v>9751.4081870000045</v>
      </c>
      <c r="C33" s="143">
        <v>9465.9943979999971</v>
      </c>
      <c r="D33" s="224">
        <f t="shared" si="0"/>
        <v>-2.9268981825671503E-2</v>
      </c>
      <c r="E33" s="74">
        <v>39199.772809999995</v>
      </c>
      <c r="F33" s="74">
        <v>44889.27852</v>
      </c>
      <c r="G33" s="216">
        <f t="shared" si="1"/>
        <v>0.14514129297577449</v>
      </c>
      <c r="H33" s="216">
        <f t="shared" si="2"/>
        <v>3.9553782706756866E-3</v>
      </c>
    </row>
    <row r="34" spans="1:8" ht="12" customHeight="1" x14ac:dyDescent="0.25">
      <c r="A34" s="3" t="s">
        <v>127</v>
      </c>
      <c r="B34" s="143">
        <v>10488.723492000001</v>
      </c>
      <c r="C34" s="143">
        <v>12455.870466000006</v>
      </c>
      <c r="D34" s="224">
        <f t="shared" si="0"/>
        <v>0.18754874942602839</v>
      </c>
      <c r="E34" s="74">
        <v>35339.585849999967</v>
      </c>
      <c r="F34" s="74">
        <v>48760.658010000021</v>
      </c>
      <c r="G34" s="216">
        <f t="shared" si="1"/>
        <v>0.37977446076946797</v>
      </c>
      <c r="H34" s="216">
        <f t="shared" si="2"/>
        <v>4.2965013810741561E-3</v>
      </c>
    </row>
    <row r="35" spans="1:8" ht="12" customHeight="1" x14ac:dyDescent="0.25">
      <c r="A35" s="3" t="s">
        <v>88</v>
      </c>
      <c r="B35" s="143">
        <v>9701.7842250000012</v>
      </c>
      <c r="C35" s="143">
        <v>9461.7785920000097</v>
      </c>
      <c r="D35" s="224">
        <f t="shared" si="0"/>
        <v>-2.4738298382428914E-2</v>
      </c>
      <c r="E35" s="74">
        <v>32405.412180000025</v>
      </c>
      <c r="F35" s="74">
        <v>35897.219300000026</v>
      </c>
      <c r="G35" s="216">
        <f t="shared" si="1"/>
        <v>0.10775382521303256</v>
      </c>
      <c r="H35" s="216">
        <f t="shared" si="2"/>
        <v>3.1630510865448404E-3</v>
      </c>
    </row>
    <row r="36" spans="1:8" ht="12" customHeight="1" x14ac:dyDescent="0.25">
      <c r="A36" s="3" t="s">
        <v>130</v>
      </c>
      <c r="B36" s="143">
        <v>12266.936662999986</v>
      </c>
      <c r="C36" s="143">
        <v>19781.002159000011</v>
      </c>
      <c r="D36" s="224">
        <f t="shared" si="0"/>
        <v>0.61254620468239995</v>
      </c>
      <c r="E36" s="74">
        <v>28952.796780000015</v>
      </c>
      <c r="F36" s="74">
        <v>41715.409269999967</v>
      </c>
      <c r="G36" s="216">
        <f t="shared" si="1"/>
        <v>0.44080758715565938</v>
      </c>
      <c r="H36" s="216">
        <f>(F36/$F$5)</f>
        <v>3.6757156456721988E-3</v>
      </c>
    </row>
    <row r="37" spans="1:8" ht="12" customHeight="1" x14ac:dyDescent="0.25">
      <c r="A37" s="3" t="s">
        <v>124</v>
      </c>
      <c r="B37" s="143">
        <v>6854.2001370000035</v>
      </c>
      <c r="C37" s="143">
        <v>7612.8577770000029</v>
      </c>
      <c r="D37" s="224">
        <f t="shared" si="0"/>
        <v>0.11068507263227567</v>
      </c>
      <c r="E37" s="74">
        <v>27873.67462999999</v>
      </c>
      <c r="F37" s="74">
        <v>33473.022240000028</v>
      </c>
      <c r="G37" s="216">
        <f t="shared" si="1"/>
        <v>0.20088300822646277</v>
      </c>
      <c r="H37" s="216">
        <f t="shared" si="2"/>
        <v>2.9494451500919356E-3</v>
      </c>
    </row>
    <row r="38" spans="1:8" ht="12" customHeight="1" x14ac:dyDescent="0.25">
      <c r="A38" s="3" t="s">
        <v>129</v>
      </c>
      <c r="B38" s="143">
        <v>10721.78004299999</v>
      </c>
      <c r="C38" s="143">
        <v>11834.83807999999</v>
      </c>
      <c r="D38" s="224">
        <f t="shared" si="0"/>
        <v>0.10381280277491722</v>
      </c>
      <c r="E38" s="74">
        <v>20944.680130000004</v>
      </c>
      <c r="F38" s="74">
        <v>22950.621329999994</v>
      </c>
      <c r="G38" s="216">
        <f t="shared" si="1"/>
        <v>9.5773303175291202E-2</v>
      </c>
      <c r="H38" s="216">
        <f t="shared" si="2"/>
        <v>2.0222732888598872E-3</v>
      </c>
    </row>
    <row r="39" spans="1:8" ht="12" customHeight="1" x14ac:dyDescent="0.25">
      <c r="A39" s="3" t="s">
        <v>132</v>
      </c>
      <c r="B39" s="143">
        <v>9960.922316999995</v>
      </c>
      <c r="C39" s="143">
        <v>11775.051087999995</v>
      </c>
      <c r="D39" s="224">
        <f t="shared" si="0"/>
        <v>0.18212457775158852</v>
      </c>
      <c r="E39" s="74">
        <v>18581.891130000004</v>
      </c>
      <c r="F39" s="74">
        <v>22817.426170000017</v>
      </c>
      <c r="G39" s="216">
        <f t="shared" si="1"/>
        <v>0.2279388578034367</v>
      </c>
      <c r="H39" s="216">
        <f t="shared" si="2"/>
        <v>2.0105369175259539E-3</v>
      </c>
    </row>
    <row r="40" spans="1:8" ht="12" customHeight="1" x14ac:dyDescent="0.25">
      <c r="A40" s="3" t="s">
        <v>126</v>
      </c>
      <c r="B40" s="143">
        <v>8267.7712890000039</v>
      </c>
      <c r="C40" s="143">
        <v>3766.1979010000005</v>
      </c>
      <c r="D40" s="224">
        <f t="shared" si="0"/>
        <v>-0.54447241350147135</v>
      </c>
      <c r="E40" s="74">
        <v>16852.522839999998</v>
      </c>
      <c r="F40" s="74">
        <v>10629.059480000005</v>
      </c>
      <c r="G40" s="216">
        <f t="shared" si="1"/>
        <v>-0.36928971520088405</v>
      </c>
      <c r="H40" s="216">
        <f t="shared" si="2"/>
        <v>9.3656998488358479E-4</v>
      </c>
    </row>
    <row r="41" spans="1:8" ht="12" customHeight="1" x14ac:dyDescent="0.25">
      <c r="A41" s="3" t="s">
        <v>131</v>
      </c>
      <c r="B41" s="143">
        <v>3693.9608959999987</v>
      </c>
      <c r="C41" s="143">
        <v>3385.9736430000012</v>
      </c>
      <c r="D41" s="224">
        <f t="shared" si="0"/>
        <v>-8.3375883413790652E-2</v>
      </c>
      <c r="E41" s="74">
        <v>15867.631040000002</v>
      </c>
      <c r="F41" s="74">
        <v>16832.798029999994</v>
      </c>
      <c r="G41" s="216">
        <f t="shared" si="1"/>
        <v>6.0826155307427188E-2</v>
      </c>
      <c r="H41" s="216">
        <f t="shared" si="2"/>
        <v>1.4832068092355357E-3</v>
      </c>
    </row>
    <row r="42" spans="1:8" ht="12" customHeight="1" x14ac:dyDescent="0.25">
      <c r="A42" s="3" t="s">
        <v>231</v>
      </c>
      <c r="B42" s="143">
        <v>19185.790979999991</v>
      </c>
      <c r="C42" s="143">
        <v>23212.123776999997</v>
      </c>
      <c r="D42" s="224">
        <f t="shared" si="0"/>
        <v>0.20986014083011795</v>
      </c>
      <c r="E42" s="74">
        <v>15746.807410000001</v>
      </c>
      <c r="F42" s="74">
        <v>19061.316779999997</v>
      </c>
      <c r="G42" s="216">
        <f t="shared" si="1"/>
        <v>0.21048770609178336</v>
      </c>
      <c r="H42" s="216">
        <f t="shared" si="2"/>
        <v>1.6795707279743072E-3</v>
      </c>
    </row>
    <row r="43" spans="1:8" ht="12" customHeight="1" x14ac:dyDescent="0.25">
      <c r="A43" s="3" t="s">
        <v>134</v>
      </c>
      <c r="B43" s="143">
        <v>6610.6195809999972</v>
      </c>
      <c r="C43" s="143">
        <v>6274.3937109999979</v>
      </c>
      <c r="D43" s="224">
        <f t="shared" si="0"/>
        <v>-5.0861476126438654E-2</v>
      </c>
      <c r="E43" s="74">
        <v>15403.099519999998</v>
      </c>
      <c r="F43" s="74">
        <v>14291.403999999997</v>
      </c>
      <c r="G43" s="216">
        <f t="shared" si="1"/>
        <v>-7.2173494598053556E-2</v>
      </c>
      <c r="H43" s="216">
        <f t="shared" si="2"/>
        <v>1.2592741675244812E-3</v>
      </c>
    </row>
    <row r="44" spans="1:8" ht="12" customHeight="1" x14ac:dyDescent="0.25">
      <c r="A44" s="3" t="s">
        <v>128</v>
      </c>
      <c r="B44" s="143">
        <v>5203.1780320000016</v>
      </c>
      <c r="C44" s="143">
        <v>9329.8917569999958</v>
      </c>
      <c r="D44" s="224">
        <f t="shared" si="0"/>
        <v>0.79311407367196396</v>
      </c>
      <c r="E44" s="74">
        <v>15257.823350000004</v>
      </c>
      <c r="F44" s="74">
        <v>18899.913050000003</v>
      </c>
      <c r="G44" s="216">
        <f t="shared" si="1"/>
        <v>0.23870309784390042</v>
      </c>
      <c r="H44" s="216">
        <f t="shared" si="2"/>
        <v>1.6653487839489974E-3</v>
      </c>
    </row>
    <row r="45" spans="1:8" ht="12" customHeight="1" x14ac:dyDescent="0.25">
      <c r="A45" s="3" t="s">
        <v>201</v>
      </c>
      <c r="B45" s="143">
        <v>7222.1695190000019</v>
      </c>
      <c r="C45" s="143">
        <v>3202.4941999999978</v>
      </c>
      <c r="D45" s="224">
        <f t="shared" si="0"/>
        <v>-0.55657449031417605</v>
      </c>
      <c r="E45" s="74">
        <v>14103.121640000003</v>
      </c>
      <c r="F45" s="74">
        <v>10913.067820000007</v>
      </c>
      <c r="G45" s="216">
        <f t="shared" si="1"/>
        <v>-0.22619487383220183</v>
      </c>
      <c r="H45" s="216">
        <f t="shared" si="2"/>
        <v>9.6159512348602814E-4</v>
      </c>
    </row>
    <row r="46" spans="1:8" ht="12" customHeight="1" x14ac:dyDescent="0.25">
      <c r="A46" s="3" t="s">
        <v>133</v>
      </c>
      <c r="B46" s="143">
        <v>6587.0518110000003</v>
      </c>
      <c r="C46" s="143">
        <v>4307.0587999999998</v>
      </c>
      <c r="D46" s="224">
        <f t="shared" si="0"/>
        <v>-0.34613254554830464</v>
      </c>
      <c r="E46" s="74">
        <v>13152.192899999993</v>
      </c>
      <c r="F46" s="74">
        <v>11517.230899999995</v>
      </c>
      <c r="G46" s="216">
        <f t="shared" si="1"/>
        <v>-0.12431098087072601</v>
      </c>
      <c r="H46" s="216">
        <f t="shared" si="2"/>
        <v>1.0148304081099889E-3</v>
      </c>
    </row>
    <row r="47" spans="1:8" ht="12" customHeight="1" x14ac:dyDescent="0.25">
      <c r="A47" s="3" t="s">
        <v>81</v>
      </c>
      <c r="B47" s="143">
        <v>4148.8139579999979</v>
      </c>
      <c r="C47" s="143">
        <v>3037.3715599999978</v>
      </c>
      <c r="D47" s="224">
        <f t="shared" si="0"/>
        <v>-0.26789400760109972</v>
      </c>
      <c r="E47" s="74">
        <v>12180.640319999997</v>
      </c>
      <c r="F47" s="74">
        <v>12330.602640000001</v>
      </c>
      <c r="G47" s="216">
        <f t="shared" si="1"/>
        <v>1.2311530105176383E-2</v>
      </c>
      <c r="H47" s="216">
        <f t="shared" si="2"/>
        <v>1.0864999250291415E-3</v>
      </c>
    </row>
    <row r="48" spans="1:8" ht="12" customHeight="1" x14ac:dyDescent="0.25">
      <c r="A48" s="3" t="s">
        <v>311</v>
      </c>
      <c r="B48" s="143">
        <v>5019.3487760000007</v>
      </c>
      <c r="C48" s="143">
        <v>5626.8841629999988</v>
      </c>
      <c r="D48" s="224">
        <f t="shared" si="0"/>
        <v>0.12103868731037903</v>
      </c>
      <c r="E48" s="74">
        <v>11891.716519999993</v>
      </c>
      <c r="F48" s="74">
        <v>17796.504220000003</v>
      </c>
      <c r="G48" s="216">
        <f t="shared" si="1"/>
        <v>0.49654628834021453</v>
      </c>
      <c r="H48" s="216">
        <f t="shared" si="2"/>
        <v>1.5681229105612314E-3</v>
      </c>
    </row>
    <row r="49" spans="1:8" ht="12" customHeight="1" x14ac:dyDescent="0.25">
      <c r="A49" s="3" t="s">
        <v>230</v>
      </c>
      <c r="B49" s="143">
        <v>3493.4918299999995</v>
      </c>
      <c r="C49" s="143">
        <v>3361.4395000000004</v>
      </c>
      <c r="D49" s="224">
        <f t="shared" si="0"/>
        <v>-3.7799524494665615E-2</v>
      </c>
      <c r="E49" s="74">
        <v>11402.13682</v>
      </c>
      <c r="F49" s="74">
        <v>23701.822920000002</v>
      </c>
      <c r="G49" s="216">
        <f t="shared" si="1"/>
        <v>1.0787176381207466</v>
      </c>
      <c r="H49" s="216">
        <f t="shared" si="2"/>
        <v>2.088464739111404E-3</v>
      </c>
    </row>
    <row r="50" spans="1:8" ht="12" customHeight="1" x14ac:dyDescent="0.25">
      <c r="A50" s="3" t="s">
        <v>193</v>
      </c>
      <c r="B50" s="143">
        <v>2580.1081929999987</v>
      </c>
      <c r="C50" s="143">
        <v>4458.2297429999999</v>
      </c>
      <c r="D50" s="224">
        <f t="shared" si="0"/>
        <v>0.72792356347515463</v>
      </c>
      <c r="E50" s="74">
        <v>10506.626829999997</v>
      </c>
      <c r="F50" s="74">
        <v>21352.23779000001</v>
      </c>
      <c r="G50" s="216">
        <f t="shared" si="1"/>
        <v>1.03226384028717</v>
      </c>
      <c r="H50" s="216">
        <f t="shared" si="2"/>
        <v>1.8814331655439196E-3</v>
      </c>
    </row>
    <row r="51" spans="1:8" ht="12" customHeight="1" x14ac:dyDescent="0.25">
      <c r="A51" s="3" t="s">
        <v>136</v>
      </c>
      <c r="B51" s="143">
        <v>5728.4499629999991</v>
      </c>
      <c r="C51" s="143">
        <v>5815.0859529999989</v>
      </c>
      <c r="D51" s="224">
        <f t="shared" si="0"/>
        <v>1.5123810203385046E-2</v>
      </c>
      <c r="E51" s="74">
        <v>9451.4603999999999</v>
      </c>
      <c r="F51" s="74">
        <v>9555.4290600000004</v>
      </c>
      <c r="G51" s="216">
        <f t="shared" si="1"/>
        <v>1.1000274624226369E-2</v>
      </c>
      <c r="H51" s="216">
        <f t="shared" si="2"/>
        <v>8.4196800922223865E-4</v>
      </c>
    </row>
    <row r="52" spans="1:8" ht="12" customHeight="1" x14ac:dyDescent="0.25">
      <c r="A52" s="3" t="s">
        <v>140</v>
      </c>
      <c r="B52" s="143">
        <v>2103.6938639999998</v>
      </c>
      <c r="C52" s="143">
        <v>6077.599580000001</v>
      </c>
      <c r="D52" s="224">
        <f t="shared" si="0"/>
        <v>1.8890133132032569</v>
      </c>
      <c r="E52" s="74">
        <v>8408.6672299999991</v>
      </c>
      <c r="F52" s="74">
        <v>25912.133179999986</v>
      </c>
      <c r="G52" s="216">
        <f t="shared" si="1"/>
        <v>2.0815981262229104</v>
      </c>
      <c r="H52" s="216">
        <f t="shared" si="2"/>
        <v>2.2832242331843654E-3</v>
      </c>
    </row>
    <row r="53" spans="1:8" ht="12" customHeight="1" x14ac:dyDescent="0.25">
      <c r="A53" s="3" t="s">
        <v>83</v>
      </c>
      <c r="B53" s="143">
        <v>2736.0937389999995</v>
      </c>
      <c r="C53" s="143">
        <v>2569.1258300000009</v>
      </c>
      <c r="D53" s="224">
        <f t="shared" si="0"/>
        <v>-6.1024191759242452E-2</v>
      </c>
      <c r="E53" s="74">
        <v>8177.6815199999992</v>
      </c>
      <c r="F53" s="74">
        <v>12824.613850000003</v>
      </c>
      <c r="G53" s="216">
        <f t="shared" si="1"/>
        <v>0.56824569636700706</v>
      </c>
      <c r="H53" s="216">
        <f t="shared" si="2"/>
        <v>1.1300292770242649E-3</v>
      </c>
    </row>
    <row r="54" spans="1:8" ht="12" customHeight="1" x14ac:dyDescent="0.25">
      <c r="A54" s="3" t="s">
        <v>327</v>
      </c>
      <c r="B54" s="143">
        <v>2773.8683730000002</v>
      </c>
      <c r="C54" s="143">
        <v>3170.9826069999986</v>
      </c>
      <c r="D54" s="224">
        <f t="shared" si="0"/>
        <v>0.1431626092518985</v>
      </c>
      <c r="E54" s="74">
        <v>7864.1397100000031</v>
      </c>
      <c r="F54" s="74">
        <v>13560.597180000004</v>
      </c>
      <c r="G54" s="216">
        <f t="shared" si="1"/>
        <v>0.7243586304496108</v>
      </c>
      <c r="H54" s="216">
        <f t="shared" si="2"/>
        <v>1.1948797840281708E-3</v>
      </c>
    </row>
    <row r="55" spans="1:8" ht="12" customHeight="1" x14ac:dyDescent="0.25">
      <c r="A55" s="3" t="s">
        <v>144</v>
      </c>
      <c r="B55" s="143">
        <v>2266.6407329999997</v>
      </c>
      <c r="C55" s="143">
        <v>8690.0148050000007</v>
      </c>
      <c r="D55" s="224">
        <f t="shared" si="0"/>
        <v>2.8338739256213668</v>
      </c>
      <c r="E55" s="74">
        <v>7633.088389999999</v>
      </c>
      <c r="F55" s="74">
        <v>13586.654710000004</v>
      </c>
      <c r="G55" s="216">
        <f t="shared" si="1"/>
        <v>0.77996821415034168</v>
      </c>
      <c r="H55" s="216">
        <f t="shared" si="2"/>
        <v>1.1971758197709497E-3</v>
      </c>
    </row>
    <row r="56" spans="1:8" ht="12" customHeight="1" x14ac:dyDescent="0.25">
      <c r="A56" s="3" t="s">
        <v>135</v>
      </c>
      <c r="B56" s="143">
        <v>3891.7864219999997</v>
      </c>
      <c r="C56" s="143">
        <v>3074.7816260000013</v>
      </c>
      <c r="D56" s="224">
        <f t="shared" si="0"/>
        <v>-0.20993053251368743</v>
      </c>
      <c r="E56" s="74">
        <v>7557.8805000000048</v>
      </c>
      <c r="F56" s="74">
        <v>10997.561970000006</v>
      </c>
      <c r="G56" s="216">
        <f t="shared" si="1"/>
        <v>0.45511191530482642</v>
      </c>
      <c r="H56" s="216">
        <f t="shared" si="2"/>
        <v>9.6904024926946673E-4</v>
      </c>
    </row>
    <row r="57" spans="1:8" ht="12" customHeight="1" x14ac:dyDescent="0.25">
      <c r="A57" s="126" t="s">
        <v>18</v>
      </c>
      <c r="B57" s="144">
        <v>46652.971308999993</v>
      </c>
      <c r="C57" s="144">
        <v>45676.134712000021</v>
      </c>
      <c r="D57" s="225">
        <f t="shared" si="0"/>
        <v>-2.0938357613495162E-2</v>
      </c>
      <c r="E57" s="160">
        <v>96346.872780000005</v>
      </c>
      <c r="F57" s="160">
        <v>118430.82019999993</v>
      </c>
      <c r="G57" s="225">
        <f t="shared" si="1"/>
        <v>0.22921291353614315</v>
      </c>
      <c r="H57" s="225">
        <f t="shared" si="2"/>
        <v>1.0435424855150442E-2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28"/>
      <c r="C59" s="28"/>
      <c r="D59" s="36"/>
      <c r="E59" s="28"/>
      <c r="F59" s="28"/>
      <c r="G59" s="36"/>
    </row>
    <row r="60" spans="1:8" ht="9" customHeight="1" x14ac:dyDescent="0.25">
      <c r="A60" s="250" t="s">
        <v>380</v>
      </c>
      <c r="B60" s="28"/>
      <c r="C60" s="28"/>
      <c r="D60" s="28"/>
      <c r="E60" s="28"/>
      <c r="F60" s="28"/>
      <c r="G60" s="36"/>
    </row>
    <row r="61" spans="1:8" ht="9" customHeight="1" x14ac:dyDescent="0.25">
      <c r="A61" s="251" t="s">
        <v>381</v>
      </c>
      <c r="B61" s="28"/>
      <c r="C61" s="28"/>
      <c r="D61" s="28"/>
      <c r="E61" s="28"/>
      <c r="F61" s="28"/>
      <c r="G61" s="36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36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9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2025-01-16T19:44:45Z</dcterms:modified>
</cp:coreProperties>
</file>