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DICIEMBRE 2024\EL AGRO EN CIFRA - DICIEMBRE 2024\"/>
    </mc:Choice>
  </mc:AlternateContent>
  <xr:revisionPtr revIDLastSave="0" documentId="8_{28D79332-E5A3-4117-90DF-2BA8784EBA23}" xr6:coauthVersionLast="47" xr6:coauthVersionMax="47" xr10:uidLastSave="{00000000-0000-0000-0000-000000000000}"/>
  <bookViews>
    <workbookView xWindow="-120" yWindow="-120" windowWidth="29040" windowHeight="15720" tabRatio="910" firstSheet="1" activeTab="13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'C.74'!$A$1:$G$14</definedName>
    <definedName name="_xlnm.Print_Area" localSheetId="2">'C.75'!$A$1:$E$52</definedName>
    <definedName name="_xlnm.Print_Area" localSheetId="3">'C.76'!$A$1:$D$32</definedName>
    <definedName name="_xlnm.Print_Area" localSheetId="4">'C.77'!$A$1:$H$58</definedName>
    <definedName name="_xlnm.Print_Area" localSheetId="5">'C.78-C.79'!$A$64:$E$124</definedName>
    <definedName name="_xlnm.Print_Area" localSheetId="6">'C.80'!#REF!</definedName>
    <definedName name="_xlnm.Print_Area" localSheetId="7">'C.81'!#REF!</definedName>
    <definedName name="_xlnm.Print_Area" localSheetId="8">'C.82'!$A$1:$H$60</definedName>
    <definedName name="_xlnm.Print_Area" localSheetId="9">'C.83'!$A$68:$J$134</definedName>
    <definedName name="_xlnm.Print_Area" localSheetId="10">'C.84 - 85'!$A$63:$E$122</definedName>
    <definedName name="_xlnm.Print_Area" localSheetId="11">'C.86'!#REF!</definedName>
    <definedName name="_xlnm.Print_Area" localSheetId="12">'C.87'!#REF!</definedName>
    <definedName name="_xlnm.Print_Area" localSheetId="13">'C.88'!$A$1:$H$60</definedName>
    <definedName name="_xlnm.Print_Area" localSheetId="14">'C.89'!$A$1:$J$72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18" l="1"/>
  <c r="J56" i="18" s="1"/>
  <c r="G56" i="18"/>
  <c r="E56" i="18"/>
  <c r="D56" i="18"/>
  <c r="J29" i="18"/>
  <c r="J30" i="18"/>
  <c r="J31" i="18"/>
  <c r="I47" i="18"/>
  <c r="J47" i="18"/>
  <c r="J48" i="18"/>
  <c r="I49" i="18"/>
  <c r="J49" i="18"/>
  <c r="I41" i="18"/>
  <c r="J41" i="18"/>
  <c r="I42" i="18"/>
  <c r="J42" i="18"/>
  <c r="I43" i="18"/>
  <c r="J43" i="18"/>
  <c r="J53" i="18"/>
  <c r="J54" i="18"/>
  <c r="J55" i="18"/>
  <c r="I59" i="18"/>
  <c r="J59" i="18"/>
  <c r="I60" i="18"/>
  <c r="J60" i="18"/>
  <c r="I61" i="18"/>
  <c r="J61" i="18"/>
  <c r="I62" i="18"/>
  <c r="J62" i="18"/>
  <c r="I63" i="18"/>
  <c r="J63" i="18"/>
  <c r="I64" i="18"/>
  <c r="J64" i="18"/>
  <c r="I65" i="18"/>
  <c r="J65" i="18"/>
  <c r="F60" i="18"/>
  <c r="F61" i="18"/>
  <c r="F62" i="18"/>
  <c r="F63" i="18"/>
  <c r="F64" i="18"/>
  <c r="F65" i="18"/>
  <c r="F66" i="18"/>
  <c r="F67" i="18"/>
  <c r="F43" i="18"/>
  <c r="F59" i="18"/>
  <c r="F58" i="18"/>
  <c r="F57" i="18"/>
  <c r="F55" i="18"/>
  <c r="F54" i="18"/>
  <c r="F52" i="18"/>
  <c r="F51" i="18"/>
  <c r="F49" i="18"/>
  <c r="F47" i="18"/>
  <c r="F46" i="18"/>
  <c r="F45" i="18"/>
  <c r="F42" i="18"/>
  <c r="F41" i="18"/>
  <c r="F40" i="18"/>
  <c r="F39" i="18"/>
  <c r="F38" i="18"/>
  <c r="F36" i="18"/>
  <c r="F35" i="18"/>
  <c r="F34" i="18"/>
  <c r="F33" i="18"/>
  <c r="F29" i="18"/>
  <c r="F30" i="18"/>
  <c r="F31" i="18"/>
  <c r="F24" i="18"/>
  <c r="F25" i="18"/>
  <c r="F28" i="18"/>
  <c r="F27" i="18"/>
  <c r="F23" i="18"/>
  <c r="F22" i="18"/>
  <c r="F20" i="18"/>
  <c r="F19" i="18"/>
  <c r="F18" i="18"/>
  <c r="F17" i="18"/>
  <c r="F15" i="18"/>
  <c r="F14" i="18"/>
  <c r="F13" i="18"/>
  <c r="F12" i="18"/>
  <c r="H50" i="18"/>
  <c r="J50" i="18" s="1"/>
  <c r="G50" i="18"/>
  <c r="E50" i="18"/>
  <c r="D50" i="18"/>
  <c r="F10" i="18"/>
  <c r="F8" i="18"/>
  <c r="F7" i="18"/>
  <c r="I50" i="18" l="1"/>
  <c r="F50" i="18"/>
  <c r="D57" i="16" l="1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E119" i="27" l="1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I48" i="45" l="1"/>
  <c r="J48" i="45"/>
  <c r="I49" i="45"/>
  <c r="J49" i="45"/>
  <c r="I110" i="45"/>
  <c r="J110" i="45"/>
  <c r="I111" i="45"/>
  <c r="J111" i="45"/>
  <c r="I112" i="45"/>
  <c r="J112" i="45"/>
  <c r="I113" i="45"/>
  <c r="J113" i="45"/>
  <c r="I114" i="45"/>
  <c r="J114" i="45"/>
  <c r="I123" i="45"/>
  <c r="J123" i="45"/>
  <c r="I124" i="45"/>
  <c r="J124" i="45"/>
  <c r="I125" i="45"/>
  <c r="J125" i="45"/>
  <c r="I126" i="45"/>
  <c r="J126" i="45"/>
  <c r="F130" i="45"/>
  <c r="F129" i="45"/>
  <c r="F128" i="45"/>
  <c r="F127" i="45"/>
  <c r="F126" i="45"/>
  <c r="F125" i="45"/>
  <c r="F124" i="45"/>
  <c r="F123" i="45"/>
  <c r="F122" i="45"/>
  <c r="F121" i="45"/>
  <c r="F120" i="45"/>
  <c r="F118" i="45"/>
  <c r="F117" i="45"/>
  <c r="F116" i="45"/>
  <c r="F115" i="45"/>
  <c r="F114" i="45"/>
  <c r="F113" i="45"/>
  <c r="F112" i="45"/>
  <c r="F111" i="45"/>
  <c r="F110" i="45"/>
  <c r="F109" i="45"/>
  <c r="F108" i="45"/>
  <c r="F106" i="45"/>
  <c r="F105" i="45"/>
  <c r="F104" i="45"/>
  <c r="F103" i="45"/>
  <c r="F102" i="45"/>
  <c r="F101" i="45"/>
  <c r="F100" i="45"/>
  <c r="F99" i="45"/>
  <c r="F98" i="45"/>
  <c r="F97" i="45"/>
  <c r="F96" i="45"/>
  <c r="F94" i="45"/>
  <c r="F93" i="45"/>
  <c r="F92" i="45"/>
  <c r="F91" i="45"/>
  <c r="F90" i="45"/>
  <c r="F89" i="45"/>
  <c r="F88" i="45"/>
  <c r="F87" i="45"/>
  <c r="F86" i="45"/>
  <c r="F85" i="45"/>
  <c r="F84" i="45"/>
  <c r="F82" i="45"/>
  <c r="F81" i="45"/>
  <c r="F80" i="45"/>
  <c r="F79" i="45"/>
  <c r="F78" i="45"/>
  <c r="F77" i="45"/>
  <c r="F76" i="45"/>
  <c r="F75" i="45"/>
  <c r="F74" i="45"/>
  <c r="F73" i="45"/>
  <c r="F72" i="45"/>
  <c r="F65" i="45"/>
  <c r="F64" i="45"/>
  <c r="F63" i="45"/>
  <c r="F62" i="45"/>
  <c r="F61" i="45"/>
  <c r="F60" i="45"/>
  <c r="F59" i="45"/>
  <c r="F58" i="45"/>
  <c r="F57" i="45"/>
  <c r="F56" i="45"/>
  <c r="F55" i="45"/>
  <c r="F53" i="45"/>
  <c r="F52" i="45"/>
  <c r="F51" i="45"/>
  <c r="F50" i="45"/>
  <c r="F49" i="45"/>
  <c r="F48" i="45"/>
  <c r="F47" i="45"/>
  <c r="F46" i="45"/>
  <c r="F45" i="45"/>
  <c r="F44" i="45"/>
  <c r="F43" i="45"/>
  <c r="F41" i="45"/>
  <c r="F40" i="45"/>
  <c r="F39" i="45"/>
  <c r="F38" i="45"/>
  <c r="F37" i="45"/>
  <c r="F36" i="45"/>
  <c r="F35" i="45"/>
  <c r="F34" i="45"/>
  <c r="F33" i="45"/>
  <c r="F32" i="45"/>
  <c r="F31" i="45"/>
  <c r="F29" i="45"/>
  <c r="F28" i="45"/>
  <c r="F27" i="45"/>
  <c r="F26" i="45"/>
  <c r="F25" i="45"/>
  <c r="F24" i="45"/>
  <c r="F23" i="45"/>
  <c r="F22" i="45"/>
  <c r="F21" i="45"/>
  <c r="F20" i="45"/>
  <c r="F19" i="45"/>
  <c r="D54" i="45"/>
  <c r="E54" i="45"/>
  <c r="F54" i="45" s="1"/>
  <c r="G54" i="45"/>
  <c r="H54" i="45"/>
  <c r="F17" i="45" l="1"/>
  <c r="F16" i="45"/>
  <c r="F15" i="45"/>
  <c r="F14" i="45"/>
  <c r="F13" i="45"/>
  <c r="F12" i="45"/>
  <c r="F11" i="45"/>
  <c r="F10" i="45"/>
  <c r="F9" i="45"/>
  <c r="F8" i="45"/>
  <c r="F7" i="45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121" i="26"/>
  <c r="E120" i="26"/>
  <c r="E119" i="26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21" i="11" l="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20" i="11"/>
  <c r="E19" i="11"/>
  <c r="E18" i="11"/>
  <c r="E17" i="11"/>
  <c r="E16" i="11"/>
  <c r="H11" i="11"/>
  <c r="H12" i="11"/>
  <c r="H13" i="11"/>
  <c r="E11" i="11"/>
  <c r="E12" i="11"/>
  <c r="E13" i="11"/>
  <c r="E10" i="11"/>
  <c r="E9" i="11"/>
  <c r="B6" i="28" l="1"/>
  <c r="D16" i="18" l="1"/>
  <c r="E16" i="18"/>
  <c r="F16" i="18" s="1"/>
  <c r="G16" i="18"/>
  <c r="H16" i="18"/>
  <c r="J127" i="45" l="1"/>
  <c r="J128" i="45"/>
  <c r="J129" i="45"/>
  <c r="I127" i="45"/>
  <c r="I128" i="45"/>
  <c r="I129" i="45"/>
  <c r="J86" i="45"/>
  <c r="J87" i="45"/>
  <c r="J88" i="45"/>
  <c r="J89" i="45"/>
  <c r="J90" i="45"/>
  <c r="J91" i="45"/>
  <c r="I94" i="45"/>
  <c r="I93" i="45"/>
  <c r="I92" i="45"/>
  <c r="I91" i="45"/>
  <c r="I90" i="45"/>
  <c r="I89" i="45"/>
  <c r="I88" i="45"/>
  <c r="I87" i="45"/>
  <c r="I86" i="45"/>
  <c r="I85" i="45"/>
  <c r="I80" i="45"/>
  <c r="J80" i="45"/>
  <c r="F15" i="11" l="1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J122" i="45"/>
  <c r="J130" i="45"/>
  <c r="J121" i="45"/>
  <c r="J115" i="45"/>
  <c r="J116" i="45"/>
  <c r="J117" i="45"/>
  <c r="J118" i="45"/>
  <c r="J109" i="45"/>
  <c r="J98" i="45"/>
  <c r="J99" i="45"/>
  <c r="J100" i="45"/>
  <c r="J101" i="45"/>
  <c r="J102" i="45"/>
  <c r="J103" i="45"/>
  <c r="J104" i="45"/>
  <c r="J105" i="45"/>
  <c r="J106" i="45"/>
  <c r="J97" i="45"/>
  <c r="J92" i="45"/>
  <c r="J93" i="45"/>
  <c r="J94" i="45"/>
  <c r="J85" i="45"/>
  <c r="J74" i="45"/>
  <c r="J75" i="45"/>
  <c r="J76" i="45"/>
  <c r="J77" i="45"/>
  <c r="J78" i="45"/>
  <c r="J79" i="45"/>
  <c r="J81" i="45"/>
  <c r="J82" i="45"/>
  <c r="J73" i="45"/>
  <c r="J57" i="45"/>
  <c r="J58" i="45"/>
  <c r="J59" i="45"/>
  <c r="J60" i="45"/>
  <c r="J61" i="45"/>
  <c r="J62" i="45"/>
  <c r="J63" i="45"/>
  <c r="J64" i="45"/>
  <c r="J65" i="45"/>
  <c r="J56" i="45"/>
  <c r="J45" i="45"/>
  <c r="J46" i="45"/>
  <c r="J47" i="45"/>
  <c r="J50" i="45"/>
  <c r="J51" i="45"/>
  <c r="J52" i="45"/>
  <c r="J53" i="45"/>
  <c r="J44" i="45"/>
  <c r="J33" i="45"/>
  <c r="J34" i="45"/>
  <c r="J35" i="45"/>
  <c r="J36" i="45"/>
  <c r="J37" i="45"/>
  <c r="J38" i="45"/>
  <c r="J39" i="45"/>
  <c r="J40" i="45"/>
  <c r="J41" i="45"/>
  <c r="J32" i="45"/>
  <c r="J21" i="45"/>
  <c r="J22" i="45"/>
  <c r="J23" i="45"/>
  <c r="J24" i="45"/>
  <c r="J25" i="45"/>
  <c r="J26" i="45"/>
  <c r="J27" i="45"/>
  <c r="J28" i="45"/>
  <c r="J29" i="45"/>
  <c r="J20" i="45"/>
  <c r="J9" i="45"/>
  <c r="J10" i="45"/>
  <c r="J11" i="45"/>
  <c r="J12" i="45"/>
  <c r="J13" i="45"/>
  <c r="J14" i="45"/>
  <c r="J15" i="45"/>
  <c r="J16" i="45"/>
  <c r="J17" i="45"/>
  <c r="J8" i="45"/>
  <c r="I130" i="45"/>
  <c r="I122" i="45"/>
  <c r="I121" i="45"/>
  <c r="I120" i="45"/>
  <c r="I118" i="45"/>
  <c r="I117" i="45"/>
  <c r="I116" i="45"/>
  <c r="I115" i="45"/>
  <c r="I109" i="45"/>
  <c r="I108" i="45"/>
  <c r="I100" i="45"/>
  <c r="I101" i="45"/>
  <c r="I102" i="45"/>
  <c r="I103" i="45"/>
  <c r="I104" i="45"/>
  <c r="I105" i="45"/>
  <c r="I106" i="45"/>
  <c r="I99" i="45"/>
  <c r="I98" i="45"/>
  <c r="I97" i="45"/>
  <c r="I96" i="45"/>
  <c r="I84" i="45"/>
  <c r="I75" i="45"/>
  <c r="I76" i="45"/>
  <c r="I77" i="45"/>
  <c r="I78" i="45"/>
  <c r="I79" i="45"/>
  <c r="I81" i="45"/>
  <c r="I82" i="45"/>
  <c r="I74" i="45"/>
  <c r="I73" i="45"/>
  <c r="I72" i="45"/>
  <c r="I58" i="45"/>
  <c r="I59" i="45"/>
  <c r="I60" i="45"/>
  <c r="I61" i="45"/>
  <c r="I62" i="45"/>
  <c r="I63" i="45"/>
  <c r="I64" i="45"/>
  <c r="I65" i="45"/>
  <c r="I57" i="45"/>
  <c r="I56" i="45"/>
  <c r="I55" i="45"/>
  <c r="I46" i="45"/>
  <c r="I47" i="45"/>
  <c r="I50" i="45"/>
  <c r="I51" i="45"/>
  <c r="I52" i="45"/>
  <c r="I53" i="45"/>
  <c r="I45" i="45"/>
  <c r="I44" i="45"/>
  <c r="I43" i="45"/>
  <c r="I33" i="45"/>
  <c r="I34" i="45"/>
  <c r="I35" i="45"/>
  <c r="I36" i="45"/>
  <c r="I37" i="45"/>
  <c r="I38" i="45"/>
  <c r="I39" i="45"/>
  <c r="I40" i="45"/>
  <c r="I41" i="45"/>
  <c r="I32" i="45"/>
  <c r="I31" i="45"/>
  <c r="I29" i="45"/>
  <c r="I28" i="45"/>
  <c r="I27" i="45"/>
  <c r="I26" i="45"/>
  <c r="I25" i="45"/>
  <c r="I24" i="45"/>
  <c r="I23" i="45"/>
  <c r="I22" i="45"/>
  <c r="I21" i="45"/>
  <c r="I20" i="45"/>
  <c r="I19" i="45"/>
  <c r="I9" i="45"/>
  <c r="I10" i="45"/>
  <c r="I11" i="45"/>
  <c r="I12" i="45"/>
  <c r="I13" i="45"/>
  <c r="I14" i="45"/>
  <c r="I15" i="45"/>
  <c r="I16" i="45"/>
  <c r="I17" i="45"/>
  <c r="I8" i="45"/>
  <c r="I7" i="45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120" i="26"/>
  <c r="H121" i="26"/>
  <c r="H71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4" i="11"/>
  <c r="H9" i="11"/>
  <c r="J66" i="18"/>
  <c r="J67" i="18"/>
  <c r="J58" i="18"/>
  <c r="I66" i="18"/>
  <c r="I67" i="18"/>
  <c r="I58" i="18"/>
  <c r="I57" i="18"/>
  <c r="J52" i="18"/>
  <c r="I54" i="18"/>
  <c r="I55" i="18"/>
  <c r="J46" i="18"/>
  <c r="J45" i="18" s="1"/>
  <c r="I46" i="18"/>
  <c r="I45" i="18"/>
  <c r="I52" i="18"/>
  <c r="I51" i="18"/>
  <c r="J40" i="18"/>
  <c r="J39" i="18"/>
  <c r="I40" i="18"/>
  <c r="I39" i="18"/>
  <c r="I38" i="18"/>
  <c r="J35" i="18"/>
  <c r="J36" i="18"/>
  <c r="J34" i="18"/>
  <c r="I36" i="18"/>
  <c r="I35" i="18"/>
  <c r="I34" i="18"/>
  <c r="I33" i="18"/>
  <c r="G37" i="18"/>
  <c r="D37" i="18"/>
  <c r="J28" i="18"/>
  <c r="I27" i="18"/>
  <c r="J24" i="18"/>
  <c r="J25" i="18"/>
  <c r="J23" i="18"/>
  <c r="J19" i="18"/>
  <c r="J20" i="18"/>
  <c r="J18" i="18"/>
  <c r="J14" i="18"/>
  <c r="J15" i="18"/>
  <c r="J13" i="18"/>
  <c r="I30" i="18"/>
  <c r="I31" i="18"/>
  <c r="I29" i="18"/>
  <c r="I28" i="18"/>
  <c r="I25" i="18"/>
  <c r="I24" i="18"/>
  <c r="I23" i="18"/>
  <c r="I22" i="18"/>
  <c r="I20" i="18"/>
  <c r="I19" i="18"/>
  <c r="I18" i="18"/>
  <c r="I17" i="18"/>
  <c r="J9" i="18"/>
  <c r="J10" i="18"/>
  <c r="J8" i="18"/>
  <c r="I15" i="18"/>
  <c r="I14" i="18"/>
  <c r="I13" i="18"/>
  <c r="I12" i="18"/>
  <c r="J51" i="18" l="1"/>
  <c r="I10" i="18" l="1"/>
  <c r="I8" i="18"/>
  <c r="I7" i="18"/>
  <c r="H12" i="21"/>
  <c r="H11" i="21"/>
  <c r="H8" i="21"/>
  <c r="H7" i="21"/>
  <c r="D58" i="28" l="1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C6" i="28"/>
  <c r="E53" i="28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D6" i="3"/>
  <c r="C6" i="3"/>
  <c r="F53" i="3" s="1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C6" i="29"/>
  <c r="B6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F53" i="28" l="1"/>
  <c r="E6" i="3"/>
  <c r="D6" i="28"/>
  <c r="G53" i="3"/>
  <c r="G53" i="1"/>
  <c r="E53" i="29"/>
  <c r="F53" i="29" s="1"/>
  <c r="E16" i="28"/>
  <c r="F16" i="28" s="1"/>
  <c r="E32" i="28"/>
  <c r="F32" i="28" s="1"/>
  <c r="F16" i="3"/>
  <c r="G16" i="3" s="1"/>
  <c r="F32" i="3"/>
  <c r="G32" i="3" s="1"/>
  <c r="E43" i="29"/>
  <c r="F43" i="29" s="1"/>
  <c r="E16" i="29"/>
  <c r="F16" i="29" s="1"/>
  <c r="E32" i="29"/>
  <c r="F32" i="29" s="1"/>
  <c r="E48" i="29"/>
  <c r="F48" i="29" s="1"/>
  <c r="D6" i="29"/>
  <c r="E11" i="29"/>
  <c r="F11" i="29" s="1"/>
  <c r="E27" i="29"/>
  <c r="F27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8" i="28"/>
  <c r="F48" i="28" s="1"/>
  <c r="E11" i="28"/>
  <c r="F11" i="28" s="1"/>
  <c r="E27" i="28"/>
  <c r="F27" i="28" s="1"/>
  <c r="E43" i="28"/>
  <c r="F43" i="28" s="1"/>
  <c r="E22" i="28"/>
  <c r="F22" i="28" s="1"/>
  <c r="E38" i="28"/>
  <c r="F38" i="28" s="1"/>
  <c r="E54" i="28"/>
  <c r="F54" i="28" s="1"/>
  <c r="E17" i="28"/>
  <c r="F17" i="28" s="1"/>
  <c r="E33" i="28"/>
  <c r="F33" i="28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8" i="28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F9" i="28" s="1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18" i="3"/>
  <c r="G18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G20" i="3" s="1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26" i="3"/>
  <c r="G26" i="3" s="1"/>
  <c r="F42" i="3"/>
  <c r="G42" i="3" s="1"/>
  <c r="F58" i="3"/>
  <c r="G58" i="3" s="1"/>
  <c r="F21" i="3"/>
  <c r="G21" i="3" s="1"/>
  <c r="F37" i="3"/>
  <c r="G37" i="3" s="1"/>
  <c r="E17" i="29"/>
  <c r="F17" i="29" s="1"/>
  <c r="E33" i="29"/>
  <c r="F33" i="29" s="1"/>
  <c r="E49" i="29"/>
  <c r="F49" i="29" s="1"/>
  <c r="E22" i="29"/>
  <c r="F22" i="29" s="1"/>
  <c r="E38" i="29"/>
  <c r="F38" i="29" s="1"/>
  <c r="E54" i="29"/>
  <c r="F54" i="29" s="1"/>
  <c r="E12" i="29"/>
  <c r="F12" i="29" s="1"/>
  <c r="E28" i="29"/>
  <c r="F28" i="29" s="1"/>
  <c r="E44" i="29"/>
  <c r="F44" i="29" s="1"/>
  <c r="E23" i="29"/>
  <c r="F23" i="29" s="1"/>
  <c r="E39" i="29"/>
  <c r="F39" i="29" s="1"/>
  <c r="E55" i="29"/>
  <c r="F55" i="29" s="1"/>
  <c r="E50" i="29"/>
  <c r="F50" i="29" s="1"/>
  <c r="E18" i="29"/>
  <c r="F18" i="29" s="1"/>
  <c r="E13" i="29"/>
  <c r="F13" i="29" s="1"/>
  <c r="E29" i="29"/>
  <c r="F29" i="29" s="1"/>
  <c r="E45" i="29"/>
  <c r="F45" i="29" s="1"/>
  <c r="E8" i="29"/>
  <c r="E24" i="29"/>
  <c r="F24" i="29" s="1"/>
  <c r="E40" i="29"/>
  <c r="F40" i="29" s="1"/>
  <c r="E56" i="29"/>
  <c r="F56" i="29" s="1"/>
  <c r="E34" i="29"/>
  <c r="F34" i="29" s="1"/>
  <c r="E19" i="29"/>
  <c r="F19" i="29" s="1"/>
  <c r="E35" i="29"/>
  <c r="F35" i="29" s="1"/>
  <c r="E51" i="29"/>
  <c r="F51" i="29" s="1"/>
  <c r="E30" i="29"/>
  <c r="F30" i="29" s="1"/>
  <c r="E9" i="29"/>
  <c r="F9" i="29" s="1"/>
  <c r="E25" i="29"/>
  <c r="F25" i="29" s="1"/>
  <c r="E41" i="29"/>
  <c r="F41" i="29" s="1"/>
  <c r="E57" i="29"/>
  <c r="F57" i="29" s="1"/>
  <c r="E14" i="29"/>
  <c r="F14" i="29" s="1"/>
  <c r="E46" i="29"/>
  <c r="F46" i="29" s="1"/>
  <c r="E20" i="29"/>
  <c r="F20" i="29" s="1"/>
  <c r="E36" i="29"/>
  <c r="F36" i="29" s="1"/>
  <c r="E52" i="29"/>
  <c r="F52" i="29" s="1"/>
  <c r="E15" i="29"/>
  <c r="F15" i="29" s="1"/>
  <c r="E31" i="29"/>
  <c r="F31" i="29" s="1"/>
  <c r="E47" i="29"/>
  <c r="F47" i="29" s="1"/>
  <c r="E10" i="29"/>
  <c r="F10" i="29" s="1"/>
  <c r="E26" i="29"/>
  <c r="F26" i="29" s="1"/>
  <c r="E42" i="29"/>
  <c r="F42" i="29" s="1"/>
  <c r="E58" i="29"/>
  <c r="F58" i="29" s="1"/>
  <c r="E21" i="29"/>
  <c r="F21" i="29" s="1"/>
  <c r="E37" i="29"/>
  <c r="F37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8" i="28" l="1"/>
  <c r="F6" i="28" s="1"/>
  <c r="E6" i="28"/>
  <c r="G8" i="3"/>
  <c r="G6" i="3" s="1"/>
  <c r="F6" i="3"/>
  <c r="F8" i="29"/>
  <c r="F6" i="29" s="1"/>
  <c r="E6" i="29"/>
  <c r="G8" i="1"/>
  <c r="G6" i="1" s="1"/>
  <c r="F6" i="1"/>
  <c r="H68" i="18" l="1"/>
  <c r="J68" i="18" s="1"/>
  <c r="J57" i="18" s="1"/>
  <c r="G68" i="18"/>
  <c r="E68" i="18"/>
  <c r="D68" i="18"/>
  <c r="F68" i="18" l="1"/>
  <c r="I68" i="18"/>
  <c r="E66" i="45"/>
  <c r="D83" i="45"/>
  <c r="E83" i="45"/>
  <c r="F83" i="45" s="1"/>
  <c r="G83" i="45"/>
  <c r="H83" i="45"/>
  <c r="I83" i="45" l="1"/>
  <c r="J83" i="45"/>
  <c r="J16" i="18"/>
  <c r="J12" i="18" s="1"/>
  <c r="I16" i="18"/>
  <c r="B69" i="27" l="1"/>
  <c r="B70" i="27"/>
  <c r="B71" i="27"/>
  <c r="B72" i="27"/>
  <c r="B73" i="27"/>
  <c r="B74" i="27"/>
  <c r="B75" i="27"/>
  <c r="B76" i="27"/>
  <c r="B77" i="27"/>
  <c r="B78" i="27"/>
  <c r="B79" i="27"/>
  <c r="B80" i="27"/>
  <c r="B81" i="27"/>
  <c r="B82" i="27"/>
  <c r="B83" i="27"/>
  <c r="B84" i="27"/>
  <c r="B85" i="27"/>
  <c r="B86" i="27"/>
  <c r="B87" i="27"/>
  <c r="B88" i="27"/>
  <c r="B89" i="27"/>
  <c r="B90" i="27"/>
  <c r="B91" i="27"/>
  <c r="B92" i="27"/>
  <c r="B93" i="27"/>
  <c r="B94" i="27"/>
  <c r="B95" i="27"/>
  <c r="B96" i="27"/>
  <c r="B97" i="27"/>
  <c r="B98" i="27"/>
  <c r="B99" i="27"/>
  <c r="B100" i="27"/>
  <c r="B101" i="27"/>
  <c r="B102" i="27"/>
  <c r="B103" i="27"/>
  <c r="B104" i="27"/>
  <c r="B105" i="27"/>
  <c r="B106" i="27"/>
  <c r="B107" i="27"/>
  <c r="B108" i="27"/>
  <c r="B109" i="27"/>
  <c r="B110" i="27"/>
  <c r="B111" i="27"/>
  <c r="B112" i="27"/>
  <c r="B113" i="27"/>
  <c r="B114" i="27"/>
  <c r="B115" i="27"/>
  <c r="B116" i="27"/>
  <c r="B117" i="27"/>
  <c r="B118" i="27"/>
  <c r="H107" i="45" l="1"/>
  <c r="G107" i="45"/>
  <c r="E107" i="45"/>
  <c r="D107" i="45"/>
  <c r="F107" i="45" l="1"/>
  <c r="I107" i="45"/>
  <c r="J107" i="45"/>
  <c r="H32" i="18"/>
  <c r="J32" i="18" s="1"/>
  <c r="J27" i="18" s="1"/>
  <c r="G32" i="18"/>
  <c r="E32" i="18"/>
  <c r="D32" i="18"/>
  <c r="H21" i="18"/>
  <c r="J21" i="18" s="1"/>
  <c r="J17" i="18" s="1"/>
  <c r="G21" i="18"/>
  <c r="E21" i="18"/>
  <c r="F21" i="18" s="1"/>
  <c r="D21" i="18"/>
  <c r="F32" i="18" l="1"/>
  <c r="I32" i="18"/>
  <c r="H26" i="18" l="1"/>
  <c r="J26" i="18" s="1"/>
  <c r="J22" i="18" s="1"/>
  <c r="G26" i="18"/>
  <c r="E26" i="18"/>
  <c r="D26" i="18"/>
  <c r="F26" i="18" l="1"/>
  <c r="I26" i="18"/>
  <c r="H37" i="18" l="1"/>
  <c r="E37" i="18"/>
  <c r="F37" i="18" s="1"/>
  <c r="H11" i="18"/>
  <c r="J11" i="18" s="1"/>
  <c r="G11" i="18"/>
  <c r="I11" i="18" s="1"/>
  <c r="E11" i="18"/>
  <c r="D11" i="18"/>
  <c r="F11" i="18" l="1"/>
  <c r="J37" i="18"/>
  <c r="J33" i="18" s="1"/>
  <c r="I37" i="18"/>
  <c r="G8" i="11"/>
  <c r="G15" i="11" l="1"/>
  <c r="H15" i="11" s="1"/>
  <c r="H44" i="18" l="1"/>
  <c r="G44" i="18"/>
  <c r="E44" i="18"/>
  <c r="D44" i="18"/>
  <c r="F44" i="18" l="1"/>
  <c r="I44" i="18"/>
  <c r="J44" i="18"/>
  <c r="J38" i="18" s="1"/>
  <c r="A116" i="27" l="1"/>
  <c r="A117" i="27"/>
  <c r="A118" i="27"/>
  <c r="A95" i="27"/>
  <c r="A96" i="27"/>
  <c r="A97" i="27"/>
  <c r="A98" i="27"/>
  <c r="A99" i="27"/>
  <c r="A100" i="27"/>
  <c r="A101" i="27"/>
  <c r="A102" i="27"/>
  <c r="A103" i="27"/>
  <c r="A104" i="27"/>
  <c r="A105" i="27"/>
  <c r="A106" i="27"/>
  <c r="A107" i="27"/>
  <c r="A108" i="27"/>
  <c r="A109" i="27"/>
  <c r="A110" i="27"/>
  <c r="A111" i="27"/>
  <c r="A112" i="27"/>
  <c r="A113" i="27"/>
  <c r="A114" i="27"/>
  <c r="A115" i="27"/>
  <c r="A70" i="27"/>
  <c r="A71" i="27"/>
  <c r="A72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A93" i="27"/>
  <c r="A94" i="27"/>
  <c r="A69" i="27"/>
  <c r="F69" i="26" l="1"/>
  <c r="A94" i="26"/>
  <c r="B94" i="26"/>
  <c r="A95" i="26"/>
  <c r="B95" i="26"/>
  <c r="A96" i="26"/>
  <c r="B96" i="26"/>
  <c r="A97" i="26"/>
  <c r="B97" i="26"/>
  <c r="A98" i="26"/>
  <c r="B98" i="26"/>
  <c r="A99" i="26"/>
  <c r="B99" i="26"/>
  <c r="A100" i="26"/>
  <c r="B100" i="26"/>
  <c r="A101" i="26"/>
  <c r="B101" i="26"/>
  <c r="A102" i="26"/>
  <c r="B102" i="26"/>
  <c r="A103" i="26"/>
  <c r="B103" i="26"/>
  <c r="A104" i="26"/>
  <c r="B104" i="26"/>
  <c r="A105" i="26"/>
  <c r="B105" i="26"/>
  <c r="A106" i="26"/>
  <c r="B106" i="26"/>
  <c r="A107" i="26"/>
  <c r="B107" i="26"/>
  <c r="A108" i="26"/>
  <c r="B108" i="26"/>
  <c r="A109" i="26"/>
  <c r="B109" i="26"/>
  <c r="A110" i="26"/>
  <c r="B110" i="26"/>
  <c r="A111" i="26"/>
  <c r="B111" i="26"/>
  <c r="A112" i="26"/>
  <c r="B112" i="26"/>
  <c r="A113" i="26"/>
  <c r="B113" i="26"/>
  <c r="A114" i="26"/>
  <c r="B114" i="26"/>
  <c r="A115" i="26"/>
  <c r="B115" i="26"/>
  <c r="A116" i="26"/>
  <c r="B116" i="26"/>
  <c r="A117" i="26"/>
  <c r="B117" i="26"/>
  <c r="A118" i="26"/>
  <c r="B118" i="26"/>
  <c r="A119" i="26"/>
  <c r="B119" i="26"/>
  <c r="A120" i="26"/>
  <c r="B120" i="26"/>
  <c r="A72" i="26"/>
  <c r="B72" i="26"/>
  <c r="A73" i="26"/>
  <c r="B73" i="26"/>
  <c r="A74" i="26"/>
  <c r="B74" i="26"/>
  <c r="A75" i="26"/>
  <c r="B75" i="26"/>
  <c r="A76" i="26"/>
  <c r="B76" i="26"/>
  <c r="A77" i="26"/>
  <c r="B77" i="26"/>
  <c r="A78" i="26"/>
  <c r="B78" i="26"/>
  <c r="A79" i="26"/>
  <c r="B79" i="26"/>
  <c r="A80" i="26"/>
  <c r="B80" i="26"/>
  <c r="A81" i="26"/>
  <c r="B81" i="26"/>
  <c r="A82" i="26"/>
  <c r="B82" i="26"/>
  <c r="A83" i="26"/>
  <c r="B83" i="26"/>
  <c r="A84" i="26"/>
  <c r="B84" i="26"/>
  <c r="A85" i="26"/>
  <c r="B85" i="26"/>
  <c r="A86" i="26"/>
  <c r="B86" i="26"/>
  <c r="A87" i="26"/>
  <c r="B87" i="26"/>
  <c r="A88" i="26"/>
  <c r="B88" i="26"/>
  <c r="A89" i="26"/>
  <c r="B89" i="26"/>
  <c r="A90" i="26"/>
  <c r="B90" i="26"/>
  <c r="A91" i="26"/>
  <c r="B91" i="26"/>
  <c r="A92" i="26"/>
  <c r="B92" i="26"/>
  <c r="A93" i="26"/>
  <c r="B93" i="26"/>
  <c r="B71" i="26"/>
  <c r="A71" i="26"/>
  <c r="H131" i="45" l="1"/>
  <c r="G131" i="45"/>
  <c r="E131" i="45"/>
  <c r="D131" i="45"/>
  <c r="H119" i="45"/>
  <c r="G119" i="45"/>
  <c r="E119" i="45"/>
  <c r="F119" i="45" s="1"/>
  <c r="D119" i="45"/>
  <c r="J96" i="45"/>
  <c r="H95" i="45"/>
  <c r="G95" i="45"/>
  <c r="E95" i="45"/>
  <c r="F95" i="45" s="1"/>
  <c r="D95" i="45"/>
  <c r="H66" i="45"/>
  <c r="G66" i="45"/>
  <c r="D66" i="45"/>
  <c r="F66" i="45" s="1"/>
  <c r="H42" i="45"/>
  <c r="G42" i="45"/>
  <c r="E42" i="45"/>
  <c r="D42" i="45"/>
  <c r="H30" i="45"/>
  <c r="G30" i="45"/>
  <c r="E30" i="45"/>
  <c r="F30" i="45" s="1"/>
  <c r="D30" i="45"/>
  <c r="H18" i="45"/>
  <c r="G18" i="45"/>
  <c r="E18" i="45"/>
  <c r="D18" i="45"/>
  <c r="F18" i="45" l="1"/>
  <c r="F42" i="45"/>
  <c r="F131" i="45"/>
  <c r="I95" i="45"/>
  <c r="I66" i="45"/>
  <c r="J66" i="45"/>
  <c r="J55" i="45" s="1"/>
  <c r="J42" i="45"/>
  <c r="J31" i="45" s="1"/>
  <c r="I42" i="45"/>
  <c r="J119" i="45"/>
  <c r="J108" i="45" s="1"/>
  <c r="I119" i="45"/>
  <c r="I18" i="45"/>
  <c r="J18" i="45"/>
  <c r="J7" i="45" s="1"/>
  <c r="J54" i="45"/>
  <c r="J43" i="45" s="1"/>
  <c r="I54" i="45"/>
  <c r="J95" i="45"/>
  <c r="J84" i="45" s="1"/>
  <c r="J131" i="45"/>
  <c r="J120" i="45" s="1"/>
  <c r="I131" i="45"/>
  <c r="J30" i="45"/>
  <c r="J19" i="45" s="1"/>
  <c r="I30" i="45"/>
  <c r="J72" i="45"/>
  <c r="E5" i="16" l="1"/>
  <c r="B6" i="19" l="1"/>
  <c r="C6" i="19" l="1"/>
  <c r="D6" i="19" s="1"/>
  <c r="F8" i="11" l="1"/>
  <c r="H8" i="11" s="1"/>
  <c r="F5" i="14" l="1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J7" i="18" l="1"/>
  <c r="F5" i="16" l="1"/>
  <c r="H42" i="16" l="1"/>
  <c r="H11" i="16"/>
  <c r="H27" i="16"/>
  <c r="H43" i="16"/>
  <c r="H12" i="16"/>
  <c r="H28" i="16"/>
  <c r="H31" i="16"/>
  <c r="H44" i="16"/>
  <c r="H13" i="16"/>
  <c r="H29" i="16"/>
  <c r="H45" i="16"/>
  <c r="H14" i="16"/>
  <c r="H30" i="16"/>
  <c r="H15" i="16"/>
  <c r="H47" i="16"/>
  <c r="H16" i="16"/>
  <c r="H32" i="16"/>
  <c r="H49" i="16"/>
  <c r="H18" i="16"/>
  <c r="H34" i="16"/>
  <c r="H19" i="16"/>
  <c r="H48" i="16"/>
  <c r="H17" i="16"/>
  <c r="H33" i="16"/>
  <c r="H50" i="16"/>
  <c r="H35" i="16"/>
  <c r="H51" i="16"/>
  <c r="H20" i="16"/>
  <c r="H8" i="16"/>
  <c r="H36" i="16"/>
  <c r="H52" i="16"/>
  <c r="H21" i="16"/>
  <c r="H9" i="16"/>
  <c r="H46" i="16"/>
  <c r="H37" i="16"/>
  <c r="H53" i="16"/>
  <c r="H22" i="16"/>
  <c r="H10" i="16"/>
  <c r="H39" i="16"/>
  <c r="H38" i="16"/>
  <c r="H54" i="16"/>
  <c r="H23" i="16"/>
  <c r="H7" i="16"/>
  <c r="H55" i="16"/>
  <c r="H24" i="16"/>
  <c r="H40" i="16"/>
  <c r="H56" i="16"/>
  <c r="H25" i="16"/>
  <c r="H41" i="16"/>
  <c r="H57" i="16"/>
  <c r="H26" i="16"/>
  <c r="G5" i="16"/>
  <c r="H5" i="16" l="1"/>
  <c r="D67" i="27"/>
  <c r="C67" i="27" l="1"/>
  <c r="G67" i="27" l="1"/>
  <c r="F67" i="27"/>
  <c r="E67" i="27"/>
  <c r="H67" i="27" l="1"/>
  <c r="E5" i="14"/>
  <c r="H5" i="14" l="1"/>
  <c r="G5" i="14" l="1"/>
  <c r="C69" i="26" l="1"/>
  <c r="D69" i="26"/>
  <c r="E69" i="26" s="1"/>
  <c r="G69" i="26" l="1"/>
  <c r="H69" i="26" s="1"/>
  <c r="F6" i="11" l="1"/>
  <c r="G6" i="11"/>
  <c r="H6" i="11" s="1"/>
</calcChain>
</file>

<file path=xl/sharedStrings.xml><?xml version="1.0" encoding="utf-8"?>
<sst xmlns="http://schemas.openxmlformats.org/spreadsheetml/2006/main" count="1430" uniqueCount="386">
  <si>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</si>
  <si>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</si>
  <si>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</si>
  <si>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</si>
  <si>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</si>
  <si>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</si>
  <si>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</si>
  <si>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</si>
  <si>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</si>
  <si>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</si>
  <si>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</si>
  <si>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</si>
  <si>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</si>
  <si>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</si>
  <si>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</si>
  <si>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</si>
  <si>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</si>
  <si>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</si>
  <si>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</si>
  <si>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</si>
  <si>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</si>
  <si>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</si>
  <si>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</si>
  <si>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</si>
  <si>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</si>
  <si>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</si>
  <si>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</si>
  <si>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</si>
  <si>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</si>
  <si>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</si>
  <si>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</si>
  <si>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</si>
  <si>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</si>
  <si>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</si>
  <si>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</si>
  <si>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</si>
  <si>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</si>
  <si>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</si>
  <si>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</si>
  <si>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</si>
  <si>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</si>
  <si>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</si>
  <si>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</si>
  <si>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</si>
  <si>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</si>
  <si>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</si>
  <si>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</si>
  <si>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</si>
  <si>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</si>
  <si>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8" type="noConversion"/>
  </si>
  <si>
    <t xml:space="preserve">Importaciones </t>
    <phoneticPr fontId="8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</si>
  <si>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</si>
  <si>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</si>
  <si>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</si>
  <si>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</si>
  <si>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</si>
  <si>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</si>
  <si>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>Subpartida Nacional</t>
    <phoneticPr fontId="3" type="noConversion"/>
  </si>
  <si>
    <t xml:space="preserve">         (Peso Neto toneladas)</t>
    <phoneticPr fontId="11" type="noConversion"/>
  </si>
  <si>
    <t xml:space="preserve">          (Valor FOB Miles USD)</t>
    <phoneticPr fontId="11" type="noConversion"/>
  </si>
  <si>
    <t>Descripción/País Destino</t>
    <phoneticPr fontId="3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</si>
  <si>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</si>
  <si>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</si>
  <si>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</si>
  <si>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</si>
  <si>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</si>
  <si>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</si>
  <si>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</si>
  <si>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</si>
  <si>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</si>
  <si>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</si>
  <si>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</si>
  <si>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</si>
  <si>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</si>
  <si>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</si>
  <si>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</si>
  <si>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</si>
  <si>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</si>
  <si>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</si>
  <si>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</si>
  <si>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</si>
  <si>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</si>
  <si>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</si>
  <si>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</si>
  <si>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</si>
  <si>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</si>
  <si>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</si>
  <si>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</si>
  <si>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</si>
  <si>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</si>
  <si>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</si>
  <si>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</si>
  <si>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</si>
  <si>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</si>
  <si>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</si>
  <si>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</si>
  <si>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</si>
  <si>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</si>
  <si>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</si>
  <si>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</si>
  <si>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</si>
  <si>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</si>
  <si>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</si>
  <si>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</si>
  <si>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</si>
  <si>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</si>
  <si>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</si>
  <si>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</si>
  <si>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</si>
  <si>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</si>
  <si>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1801002000</t>
  </si>
  <si>
    <t>1805000000</t>
  </si>
  <si>
    <t>0708100000</t>
  </si>
  <si>
    <t>1806900000</t>
  </si>
  <si>
    <t>1804001100</t>
  </si>
  <si>
    <t>1803100000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</si>
  <si>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</si>
  <si>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</si>
  <si>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</si>
  <si>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</si>
  <si>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</si>
  <si>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</si>
  <si>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</si>
  <si>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</si>
  <si>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</si>
  <si>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</si>
  <si>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</si>
  <si>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</si>
  <si>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</si>
  <si>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</si>
  <si>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</si>
  <si>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</si>
  <si>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</si>
  <si>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</si>
  <si>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</si>
  <si>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</si>
  <si>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</si>
  <si>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</si>
  <si>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</si>
  <si>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</si>
  <si>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</si>
  <si>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</si>
  <si>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</si>
  <si>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</si>
  <si>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</si>
  <si>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</si>
  <si>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</si>
  <si>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</si>
  <si>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</si>
  <si>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</si>
  <si>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</si>
  <si>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</si>
  <si>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</si>
  <si>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</si>
  <si>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</si>
  <si>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</si>
  <si>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</si>
  <si>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</si>
  <si>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</si>
  <si>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</si>
  <si>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</si>
  <si>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</si>
  <si>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</si>
  <si>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</si>
  <si>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</si>
  <si>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</si>
  <si>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</si>
  <si>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</si>
  <si>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1901909000</t>
  </si>
  <si>
    <t>0906110000</t>
  </si>
  <si>
    <t>1208100000</t>
  </si>
  <si>
    <t>5201003000</t>
  </si>
  <si>
    <t>1704901000</t>
  </si>
  <si>
    <t>1108130000</t>
  </si>
  <si>
    <t>0811109000</t>
  </si>
  <si>
    <t>0805502200</t>
  </si>
  <si>
    <t>0703209000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</si>
  <si>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</si>
  <si>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</si>
  <si>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</si>
  <si>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</si>
  <si>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</si>
  <si>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</si>
  <si>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</si>
  <si>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</si>
  <si>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</si>
  <si>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</si>
  <si>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0207120000</t>
  </si>
  <si>
    <t>1404909090</t>
  </si>
  <si>
    <t>0206290000</t>
  </si>
  <si>
    <t>1107100000</t>
  </si>
  <si>
    <t>0105110000</t>
  </si>
  <si>
    <t>2101120000</t>
  </si>
  <si>
    <t>Turquía</t>
  </si>
  <si>
    <t>1209919000</t>
  </si>
  <si>
    <t>1512111000</t>
  </si>
  <si>
    <t>Trigo s/m</t>
  </si>
  <si>
    <t>0203291000</t>
  </si>
  <si>
    <t>3301130000</t>
  </si>
  <si>
    <t>4101200000</t>
  </si>
  <si>
    <t>5102191000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</si>
  <si>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</si>
  <si>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</si>
  <si>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</si>
  <si>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</si>
  <si>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</si>
  <si>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</si>
  <si>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</si>
  <si>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</si>
  <si>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</si>
  <si>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</si>
  <si>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</si>
  <si>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</si>
  <si>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</si>
  <si>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</si>
  <si>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</si>
  <si>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Cacao en grano, entero o partido, tostado</t>
  </si>
  <si>
    <t>Los demas ajos frescos o refrigerados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</si>
  <si>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</si>
  <si>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</si>
  <si>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</si>
  <si>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</si>
  <si>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</si>
  <si>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Grasa lactea anhidra (butteroil)</t>
  </si>
  <si>
    <t>Los demas despojos comestibles de la especia bovina, congelados, excepto lengua e higado</t>
  </si>
  <si>
    <t>Carnes y despojos comestibles de gallo o gallina sin trocear, congelados</t>
  </si>
  <si>
    <t>Fecula de papa (patata)</t>
  </si>
  <si>
    <t>Los demas citricos</t>
  </si>
  <si>
    <t>Arvejas (guisantes, chicharos) (pisum sativum) frescas o refrigeradas</t>
  </si>
  <si>
    <t>Gallos y gallinas de peso inferior o igual a 185 gr</t>
  </si>
  <si>
    <t>Malasia</t>
  </si>
  <si>
    <t>Irlanda</t>
  </si>
  <si>
    <t>Vietnam</t>
  </si>
  <si>
    <t>Holanda</t>
  </si>
  <si>
    <t>Diciembre</t>
  </si>
  <si>
    <t>República Checa</t>
  </si>
  <si>
    <t xml:space="preserve">Taiwán </t>
  </si>
  <si>
    <t>Grano de soya</t>
  </si>
  <si>
    <t>2005993110</t>
  </si>
  <si>
    <t>.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</si>
  <si>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</si>
  <si>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</si>
  <si>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</si>
  <si>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</si>
  <si>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</si>
  <si>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</si>
  <si>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</si>
  <si>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</si>
  <si>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</si>
  <si>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</si>
  <si>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</si>
  <si>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</si>
  <si>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Demás fresas (frutillas),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</si>
  <si>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</si>
  <si>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</si>
  <si>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</si>
  <si>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</si>
  <si>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</si>
  <si>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Manteca de cacao con un índice de acidez expresado en ácido oleico superior a 1 % pero inferior o igual a 1.65 %</t>
  </si>
  <si>
    <t>Las demás semillas de hortalizas</t>
  </si>
  <si>
    <t>Cacao en polvo sin adición de azúcar ni otro edulcorante</t>
  </si>
  <si>
    <t>Las demás preparaciones compuestas cuyo grado alcohólico volumétrico sea inferior o igual al 0.5 % vol, para la elaboración de bebidas</t>
  </si>
  <si>
    <t>Los demás complementos y suplementos alimenticios</t>
  </si>
  <si>
    <t>Las demás hortalizas y las mezclas de hortalizas preparadas o conservadas, sin congelar</t>
  </si>
  <si>
    <t>Los demás chocolate y demás preparaciones alimenticias que contengan cacao</t>
  </si>
  <si>
    <t>Manteca de cacao con un índice de acidez expresado en ácido oleico inferior o igual a 1 %</t>
  </si>
  <si>
    <t>Manteca de cacao con un índice de acidez expresado en ácido oleico superior a 1.65 %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</si>
  <si>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</si>
  <si>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</si>
  <si>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</si>
  <si>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</si>
  <si>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</si>
  <si>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</si>
  <si>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</si>
  <si>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</si>
  <si>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Canela (cinnamomum zeylanicum blume), sin triturar ni pulverizar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</si>
  <si>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</si>
  <si>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</si>
  <si>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</si>
  <si>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</si>
  <si>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</si>
  <si>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</si>
  <si>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</si>
  <si>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Leche y nata (crema), en polvo, gránulos o demás formas sólidas, los demás con un contenido de materias grasas inferior o igual al 1,5 % en peso</t>
  </si>
  <si>
    <t>Papas preparadas o conservadas, congeladas</t>
  </si>
  <si>
    <t>Extractos, esencias y concentrados de café</t>
  </si>
  <si>
    <t>Aceite de soya en bruto, incluso desgomado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</si>
  <si>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</si>
  <si>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</si>
  <si>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</si>
  <si>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Aceite de girasol en bruto</t>
  </si>
  <si>
    <t>Las demás carne deshuesada de la especie porcina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</si>
  <si>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</si>
  <si>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</si>
  <si>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</si>
  <si>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</si>
  <si>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</si>
  <si>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</si>
  <si>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Premezclas para la alimentación de los animales</t>
  </si>
  <si>
    <t>Pelo fino de alpaca o de llama (incluido el guanaco), sin cardar ni peinar</t>
  </si>
  <si>
    <t>Cueros y pieles enteros de bovino, de peso unitario inferior o igual a 8 kg para los secos, a 10 kg para los salados secos y a 16 kg para los frescos</t>
  </si>
  <si>
    <t>Arroz semiblanqueado o blanqueado, incluso pulido o glaseado</t>
  </si>
  <si>
    <t>Los demás alimentos para perros o gatos, acondicionados para la venta al por menor</t>
  </si>
  <si>
    <t>Los demás productos vegetales no expresados ni comprendidos en otra parte</t>
  </si>
  <si>
    <t>Algodón sin cardar ni peinar de longitud de fibra superior a 28.57 mm pero inferior o igual a 34.92 mm</t>
  </si>
  <si>
    <t>Las demás madera de pino aserrada o desbastada longitudinalmente, de espesor superior a 6 mm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</si>
  <si>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</si>
  <si>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</si>
  <si>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</si>
  <si>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</si>
  <si>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Algodón sin cardar ni peinar de longitud de fibra superior a 22.22 mm pero inferior o igual a 28.57 mm</t>
  </si>
  <si>
    <t>Venezuela</t>
  </si>
  <si>
    <t>Nigeria</t>
  </si>
  <si>
    <t>Tortas y demás residuos sólidos de la extracción del aceite de soya</t>
  </si>
  <si>
    <t>Perú</t>
  </si>
  <si>
    <t>Noruega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</si>
  <si>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</si>
  <si>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</si>
  <si>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</si>
  <si>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</si>
  <si>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</si>
  <si>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</si>
  <si>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</si>
  <si>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</si>
  <si>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</si>
  <si>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</si>
  <si>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</si>
  <si>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</si>
  <si>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</si>
  <si>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Israel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</si>
  <si>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</si>
  <si>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</si>
  <si>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</si>
  <si>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 xml:space="preserve">C.83  PERÚ: EXPORTACIONES AGRARIAS POR SUBPARTIDA NACIONAL SEGÚN PAÍS DESTINO, </t>
  </si>
  <si>
    <t>continúa C.83</t>
  </si>
  <si>
    <t>C.89  PERÚ: IMPORTACIONES AGRARIAS POR SUBPARTIDA NACIONAL SEGÚN PAÍS DE ORIGEN,</t>
  </si>
  <si>
    <t xml:space="preserve">          (Valor FOB Miles USD)</t>
    <phoneticPr fontId="10" type="noConversion"/>
  </si>
  <si>
    <t>Contribucion PP</t>
  </si>
  <si>
    <t>2024/2023</t>
  </si>
  <si>
    <t>País de destino</t>
  </si>
  <si>
    <t>Estonia</t>
  </si>
  <si>
    <t>Preparaciones para la alimentación de animales</t>
  </si>
  <si>
    <t xml:space="preserve">Perú: Exportaciones agrarias, contribución en puntos porcentuales por subpartidas nacionales, 2023 – 2024 (Valor FOB Miles USD)	</t>
  </si>
  <si>
    <t>Perú: Importaciones agrarias, contribución en puntos porcentuales por subpartidas nacionales, 2023 – 2024 (Valor FOB Miles USD)</t>
  </si>
  <si>
    <t>Perú: Importaciones agrarias, contribución en puntos porcentuales por país de origen, 2023 – 2024 (Valor FOB Miles USD)</t>
  </si>
  <si>
    <t>Costa De Marfil</t>
  </si>
  <si>
    <t>Otros productos tradicionales</t>
  </si>
  <si>
    <t>Otros productos no tradicionales</t>
  </si>
  <si>
    <t xml:space="preserve">          ENERO-DICIEMBRE 2023-2024</t>
  </si>
  <si>
    <t>Corea Del Sur</t>
  </si>
  <si>
    <t>Hungría</t>
  </si>
  <si>
    <t xml:space="preserve">         ENERO-DICIEMBRE 2024</t>
  </si>
  <si>
    <t>Enero-Diciembre</t>
  </si>
  <si>
    <t xml:space="preserve">         ENERO-DICIEMBRE 2023-2024</t>
  </si>
  <si>
    <t>Los demás aceite de soya y sus fracciones, incluso refinado</t>
  </si>
  <si>
    <t>Las demás preparaciones alimenticias</t>
  </si>
  <si>
    <t>Arroz semiblanqueado o blanqueado</t>
  </si>
  <si>
    <t>Alcohol etílico y aguardientede cualquier graduación, alcohol carburante</t>
  </si>
  <si>
    <t xml:space="preserve">      --</t>
  </si>
  <si>
    <t>Perú: Exportaciones e Importaciones Agrarias según año,  Enero-Diciembre 2019 - 2024</t>
  </si>
  <si>
    <t>Perú: Balanza comercial agraria por principales subpartida nacional,  Enero-Diciembre 2023 - 2024</t>
  </si>
  <si>
    <t>Perú: Balanza comercial agraria por pais destino/origen,  Enero-Diciembre 2024</t>
  </si>
  <si>
    <t>Perú: Exportaciones agrarias tradicionales y no tradicionales por subpartida nacional,  Enero-Diciembre 2023 - 2024</t>
  </si>
  <si>
    <t>Perú: Exportaciones agrarias por subpartida nacional, 2023 - 2024 (Peso Neto toneladas)</t>
  </si>
  <si>
    <t>Perú: Exportaciones agrarias por subpartida nacional, 2023 - 2024 (Valor FOB Miles USD)</t>
  </si>
  <si>
    <t>Perú: Exportaciones agrarias por país destino,  Enero-Diciembre 2023 - 2024</t>
  </si>
  <si>
    <t>Perú: Exportaciones agrarias por subpartida nacional según país destino,  Enero-Diciembre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</si>
  <si>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</si>
  <si>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</si>
  <si>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Importaciones agrarias por país de origen,  Enero-Diciembre 2023 - 2024</t>
  </si>
  <si>
    <t>Perú: Importaciones agrarias por subpartida nacional según país de origen,  Enero-Diciembre 2023 - 2024</t>
  </si>
  <si>
    <t xml:space="preserve">Perú: Exportaciones agrarias, contribución en puntos porcentuales por país de destino, Enero - Diciembre 2023 – 2024 (Valor FOB Miles USD)	</t>
  </si>
  <si>
    <t>Elaboración: Ministerio de Desarrollo Agrario y Riego - MIDAGRI</t>
  </si>
  <si>
    <t>Dirección General de Estadística, Seguimiento y Evaluación de Políticas - DEIA</t>
  </si>
  <si>
    <t>Exportación e Importación</t>
  </si>
  <si>
    <t>C.74  PERÚ: EXPORTACIONES E IMPORTACIONES AGRARIAS SEGÚN AÑO,  ENERO-DICIEMBRE 2024</t>
  </si>
  <si>
    <t>Los demás frutas, incluida mezclas, otros frutos y demás partes comestibles de plantas, prep. o conservados de otro modo, incluso con adición de azúcar u otro edulcorante o alcohol</t>
  </si>
  <si>
    <t>Part. %</t>
  </si>
  <si>
    <t>C.80  PERÚ: EXPORTACIONES AGRARIAS, CONTRIBUCIÓN EN PUNTOS PORCENTUALES POR SUBPARTIDAS NACIONALES, 2023-2024</t>
  </si>
  <si>
    <t>C.81  PERÚ: EXPORTACIONES AGRARIAS, CONTRIBUCIÓN EN PUNTOS PORCENTUALES POR PAÍS DE DESTINO, 2023-2024</t>
  </si>
  <si>
    <t>C.82  PERÚ: EXPORTACIONES AGRARIAS POR PAÍS DESTINO,  ENERO-DICIEMBRE 2023-02024</t>
  </si>
  <si>
    <t>Leche y nata (crema), en polvo, gránulos o demás formas sólidas, las demás con contenido de materias grasas superior o igual al 26 % en peso, sobre producto seco, sin azúcar ni otro edulcorante</t>
  </si>
  <si>
    <t>C.86  PERÚ: IMPORTACIONES AGRARIAS, CONTRIBUCIÓN EN PUNTOS PORCENTUALES POR SUBPARTIDAS NACIONALES, 2023-2024</t>
  </si>
  <si>
    <t xml:space="preserve">C.87  PERÚ: IMPORTACIONES AGRARIAS, CONTRIBUCIÓN EN PUNTOS PORCENTUALES </t>
  </si>
  <si>
    <t xml:space="preserve">          POR PAÍS DE ORIGEN, 2023-2024   (Valor FOB Miles USD)</t>
  </si>
  <si>
    <t>C.88  PERÚ: IMPORTACIONES AGRARIAS POR PAÍS DE ORIGEN,  ENERO-DICIEMBRE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</si>
</sst>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  <numFmt numFmtId="179" formatCode="0.0__"/>
    <numFmt numFmtId="180" formatCode="0.0%"/>
  </numFmts>
  <fonts count="5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4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0" borderId="0"/>
    <xf numFmtId="167" fontId="5" fillId="0" borderId="0"/>
    <xf numFmtId="168" fontId="9" fillId="0" borderId="0"/>
    <xf numFmtId="0" fontId="4" fillId="0" borderId="0"/>
    <xf numFmtId="0" fontId="7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9" fontId="2" fillId="0" borderId="0" applyFont="0" applyFill="0" applyBorder="0" applyAlignment="0" applyProtection="0"/>
  </cellStyleXfs>
  <cellXfs count="298">
    <xf numFmtId="0" fontId="0" fillId="0" borderId="0" xfId="0"/>
    <xf numFmtId="0" fontId="12" fillId="0" borderId="0" xfId="0" applyFont="1" applyAlignment="1">
      <alignment horizontal="left" vertical="center"/>
    </xf>
    <xf numFmtId="3" fontId="14" fillId="0" borderId="0" xfId="33" applyNumberFormat="1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vertical="center"/>
    </xf>
    <xf numFmtId="3" fontId="14" fillId="0" borderId="0" xfId="0" applyNumberFormat="1" applyFont="1"/>
    <xf numFmtId="1" fontId="13" fillId="3" borderId="1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167" fontId="16" fillId="0" borderId="0" xfId="0" applyNumberFormat="1" applyFont="1" applyAlignment="1">
      <alignment horizontal="left" vertical="center"/>
    </xf>
    <xf numFmtId="3" fontId="17" fillId="0" borderId="0" xfId="0" applyNumberFormat="1" applyFont="1"/>
    <xf numFmtId="0" fontId="17" fillId="0" borderId="0" xfId="0" applyFont="1"/>
    <xf numFmtId="167" fontId="17" fillId="0" borderId="0" xfId="36" applyFont="1" applyAlignment="1">
      <alignment horizontal="left" vertical="center"/>
    </xf>
    <xf numFmtId="165" fontId="14" fillId="0" borderId="0" xfId="33" applyNumberFormat="1" applyFont="1" applyAlignment="1">
      <alignment vertical="center"/>
    </xf>
    <xf numFmtId="0" fontId="14" fillId="0" borderId="0" xfId="33" applyNumberFormat="1" applyFont="1" applyAlignment="1">
      <alignment vertical="center" wrapText="1"/>
    </xf>
    <xf numFmtId="169" fontId="14" fillId="0" borderId="0" xfId="33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164" fontId="17" fillId="0" borderId="0" xfId="33" applyNumberFormat="1" applyFont="1" applyAlignment="1">
      <alignment vertical="center"/>
    </xf>
    <xf numFmtId="0" fontId="17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/>
    </xf>
    <xf numFmtId="0" fontId="36" fillId="0" borderId="0" xfId="0" applyFont="1"/>
    <xf numFmtId="3" fontId="36" fillId="0" borderId="0" xfId="0" applyNumberFormat="1" applyFont="1"/>
    <xf numFmtId="0" fontId="14" fillId="0" borderId="0" xfId="0" applyFont="1" applyAlignment="1">
      <alignment horizontal="center" vertical="center"/>
    </xf>
    <xf numFmtId="3" fontId="35" fillId="0" borderId="0" xfId="0" applyNumberFormat="1" applyFont="1"/>
    <xf numFmtId="0" fontId="1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166" fontId="17" fillId="0" borderId="0" xfId="0" applyNumberFormat="1" applyFont="1" applyAlignment="1">
      <alignment horizontal="right"/>
    </xf>
    <xf numFmtId="0" fontId="35" fillId="0" borderId="0" xfId="0" applyFont="1" applyAlignment="1">
      <alignment wrapText="1"/>
    </xf>
    <xf numFmtId="166" fontId="17" fillId="0" borderId="0" xfId="0" applyNumberFormat="1" applyFont="1"/>
    <xf numFmtId="166" fontId="35" fillId="0" borderId="0" xfId="0" applyNumberFormat="1" applyFont="1"/>
    <xf numFmtId="0" fontId="17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167" fontId="17" fillId="0" borderId="0" xfId="36" applyFont="1" applyAlignment="1">
      <alignment vertical="center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167" fontId="16" fillId="0" borderId="14" xfId="0" applyNumberFormat="1" applyFont="1" applyBorder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37" fillId="0" borderId="0" xfId="0" applyFont="1"/>
    <xf numFmtId="0" fontId="14" fillId="3" borderId="0" xfId="33" applyNumberFormat="1" applyFont="1" applyFill="1" applyAlignment="1">
      <alignment horizontal="center" vertical="center"/>
    </xf>
    <xf numFmtId="0" fontId="35" fillId="3" borderId="0" xfId="0" applyFont="1" applyFill="1" applyAlignment="1">
      <alignment horizontal="left"/>
    </xf>
    <xf numFmtId="0" fontId="35" fillId="3" borderId="0" xfId="0" applyFont="1" applyFill="1"/>
    <xf numFmtId="0" fontId="35" fillId="0" borderId="0" xfId="0" applyFont="1" applyAlignment="1">
      <alignment horizontal="center" vertical="center"/>
    </xf>
    <xf numFmtId="0" fontId="14" fillId="3" borderId="0" xfId="0" applyFont="1" applyFill="1"/>
    <xf numFmtId="0" fontId="14" fillId="3" borderId="0" xfId="0" applyFont="1" applyFill="1" applyAlignment="1">
      <alignment horizontal="left"/>
    </xf>
    <xf numFmtId="170" fontId="14" fillId="0" borderId="2" xfId="33" applyNumberFormat="1" applyFont="1" applyBorder="1" applyAlignment="1">
      <alignment vertical="center"/>
    </xf>
    <xf numFmtId="3" fontId="13" fillId="0" borderId="0" xfId="0" applyNumberFormat="1" applyFont="1" applyAlignment="1">
      <alignment horizontal="right" vertical="center"/>
    </xf>
    <xf numFmtId="171" fontId="13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vertical="center"/>
    </xf>
    <xf numFmtId="1" fontId="15" fillId="0" borderId="0" xfId="0" applyNumberFormat="1" applyFont="1" applyAlignment="1">
      <alignment horizontal="center" vertical="center"/>
    </xf>
    <xf numFmtId="172" fontId="14" fillId="0" borderId="0" xfId="33" applyNumberFormat="1" applyFont="1" applyAlignment="1">
      <alignment horizontal="right" vertical="center"/>
    </xf>
    <xf numFmtId="169" fontId="14" fillId="0" borderId="0" xfId="0" applyNumberFormat="1" applyFont="1" applyAlignment="1">
      <alignment horizontal="right" vertical="center"/>
    </xf>
    <xf numFmtId="166" fontId="39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169" fontId="14" fillId="0" borderId="1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2" fillId="3" borderId="0" xfId="0" applyFont="1" applyFill="1"/>
    <xf numFmtId="171" fontId="14" fillId="0" borderId="0" xfId="0" applyNumberFormat="1" applyFont="1"/>
    <xf numFmtId="171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71" fontId="14" fillId="0" borderId="0" xfId="0" applyNumberFormat="1" applyFont="1" applyAlignment="1">
      <alignment horizontal="right" vertical="center"/>
    </xf>
    <xf numFmtId="167" fontId="16" fillId="0" borderId="0" xfId="0" applyNumberFormat="1" applyFont="1" applyAlignment="1">
      <alignment vertical="center"/>
    </xf>
    <xf numFmtId="0" fontId="12" fillId="0" borderId="0" xfId="0" applyFont="1"/>
    <xf numFmtId="169" fontId="14" fillId="0" borderId="0" xfId="0" applyNumberFormat="1" applyFont="1"/>
    <xf numFmtId="3" fontId="12" fillId="3" borderId="0" xfId="0" applyNumberFormat="1" applyFont="1" applyFill="1"/>
    <xf numFmtId="174" fontId="14" fillId="0" borderId="0" xfId="0" applyNumberFormat="1" applyFont="1" applyAlignment="1">
      <alignment vertical="center"/>
    </xf>
    <xf numFmtId="3" fontId="14" fillId="0" borderId="0" xfId="33" applyNumberFormat="1" applyFont="1" applyAlignment="1">
      <alignment horizontal="left" vertical="center"/>
    </xf>
    <xf numFmtId="175" fontId="14" fillId="0" borderId="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18" borderId="0" xfId="33" applyNumberFormat="1" applyFont="1" applyFill="1" applyAlignment="1">
      <alignment horizontal="left" vertical="center"/>
    </xf>
    <xf numFmtId="3" fontId="14" fillId="0" borderId="0" xfId="33" applyNumberFormat="1" applyFont="1" applyAlignment="1">
      <alignment vertical="center"/>
    </xf>
    <xf numFmtId="166" fontId="14" fillId="0" borderId="0" xfId="33" applyNumberFormat="1" applyFont="1" applyAlignment="1">
      <alignment vertical="center"/>
    </xf>
    <xf numFmtId="168" fontId="17" fillId="0" borderId="0" xfId="37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167" fontId="16" fillId="0" borderId="13" xfId="0" applyNumberFormat="1" applyFont="1" applyBorder="1" applyAlignment="1">
      <alignment horizontal="left" vertical="center"/>
    </xf>
    <xf numFmtId="0" fontId="17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166" fontId="17" fillId="0" borderId="13" xfId="33" applyNumberFormat="1" applyFont="1" applyBorder="1" applyAlignment="1">
      <alignment vertical="center"/>
    </xf>
    <xf numFmtId="165" fontId="13" fillId="0" borderId="13" xfId="30" applyNumberFormat="1" applyFont="1" applyFill="1" applyBorder="1" applyAlignment="1">
      <alignment horizontal="center" vertical="center" wrapText="1"/>
    </xf>
    <xf numFmtId="0" fontId="13" fillId="0" borderId="13" xfId="30" applyFont="1" applyFill="1" applyBorder="1" applyAlignment="1">
      <alignment horizontal="center" vertical="center" wrapText="1"/>
    </xf>
    <xf numFmtId="1" fontId="13" fillId="0" borderId="13" xfId="30" applyNumberFormat="1" applyFont="1" applyFill="1" applyBorder="1" applyAlignment="1">
      <alignment horizontal="center" vertical="center"/>
    </xf>
    <xf numFmtId="9" fontId="13" fillId="0" borderId="13" xfId="30" applyNumberFormat="1" applyFont="1" applyFill="1" applyBorder="1" applyAlignment="1">
      <alignment horizontal="center" vertical="center" wrapText="1"/>
    </xf>
    <xf numFmtId="176" fontId="14" fillId="0" borderId="0" xfId="33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6" fontId="14" fillId="3" borderId="0" xfId="33" applyNumberFormat="1" applyFont="1" applyFill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177" fontId="14" fillId="0" borderId="0" xfId="0" applyNumberFormat="1" applyFont="1" applyAlignment="1">
      <alignment horizontal="center" vertical="top" wrapText="1"/>
    </xf>
    <xf numFmtId="169" fontId="13" fillId="0" borderId="0" xfId="33" applyNumberFormat="1" applyFont="1" applyAlignment="1">
      <alignment vertical="center"/>
    </xf>
    <xf numFmtId="169" fontId="14" fillId="0" borderId="0" xfId="33" applyNumberFormat="1" applyFont="1" applyAlignment="1">
      <alignment horizontal="right" vertical="center"/>
    </xf>
    <xf numFmtId="169" fontId="13" fillId="18" borderId="0" xfId="33" applyNumberFormat="1" applyFont="1" applyFill="1" applyAlignment="1">
      <alignment vertical="center"/>
    </xf>
    <xf numFmtId="49" fontId="13" fillId="0" borderId="0" xfId="38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178" fontId="13" fillId="0" borderId="0" xfId="0" applyNumberFormat="1" applyFont="1"/>
    <xf numFmtId="169" fontId="13" fillId="0" borderId="0" xfId="0" applyNumberFormat="1" applyFont="1"/>
    <xf numFmtId="172" fontId="1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171" fontId="13" fillId="0" borderId="0" xfId="0" applyNumberFormat="1" applyFont="1" applyAlignment="1">
      <alignment vertical="center"/>
    </xf>
    <xf numFmtId="3" fontId="43" fillId="0" borderId="0" xfId="33" applyNumberFormat="1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49" fontId="14" fillId="0" borderId="28" xfId="0" applyNumberFormat="1" applyFont="1" applyBorder="1" applyAlignment="1">
      <alignment vertical="top"/>
    </xf>
    <xf numFmtId="0" fontId="14" fillId="0" borderId="28" xfId="0" applyFont="1" applyBorder="1"/>
    <xf numFmtId="174" fontId="14" fillId="0" borderId="28" xfId="0" applyNumberFormat="1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49" fontId="14" fillId="0" borderId="28" xfId="0" applyNumberFormat="1" applyFont="1" applyBorder="1" applyAlignment="1">
      <alignment horizontal="center" vertical="top"/>
    </xf>
    <xf numFmtId="3" fontId="14" fillId="0" borderId="0" xfId="0" applyNumberFormat="1" applyFont="1" applyAlignment="1">
      <alignment horizontal="right"/>
    </xf>
    <xf numFmtId="0" fontId="14" fillId="0" borderId="0" xfId="33" applyNumberFormat="1" applyFont="1" applyFill="1" applyAlignment="1">
      <alignment horizontal="center" vertical="center"/>
    </xf>
    <xf numFmtId="176" fontId="14" fillId="0" borderId="0" xfId="33" applyNumberFormat="1" applyFont="1" applyFill="1" applyAlignment="1">
      <alignment horizontal="right" vertical="center"/>
    </xf>
    <xf numFmtId="0" fontId="35" fillId="18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0" fontId="17" fillId="18" borderId="0" xfId="0" applyFont="1" applyFill="1" applyAlignment="1">
      <alignment vertical="center"/>
    </xf>
    <xf numFmtId="0" fontId="12" fillId="18" borderId="0" xfId="0" applyFont="1" applyFill="1" applyAlignment="1">
      <alignment vertical="center"/>
    </xf>
    <xf numFmtId="0" fontId="14" fillId="18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/>
    </xf>
    <xf numFmtId="0" fontId="35" fillId="3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3" fontId="14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right" vertical="top"/>
    </xf>
    <xf numFmtId="3" fontId="14" fillId="0" borderId="28" xfId="0" applyNumberFormat="1" applyFont="1" applyBorder="1" applyAlignment="1">
      <alignment horizontal="right" vertical="top"/>
    </xf>
    <xf numFmtId="179" fontId="14" fillId="0" borderId="0" xfId="0" applyNumberFormat="1" applyFont="1" applyAlignment="1">
      <alignment horizontal="right" vertical="center"/>
    </xf>
    <xf numFmtId="3" fontId="14" fillId="0" borderId="28" xfId="33" applyNumberFormat="1" applyFont="1" applyBorder="1" applyAlignment="1">
      <alignment horizontal="center" vertical="center"/>
    </xf>
    <xf numFmtId="0" fontId="35" fillId="0" borderId="28" xfId="0" applyFont="1" applyBorder="1" applyAlignment="1">
      <alignment vertical="center"/>
    </xf>
    <xf numFmtId="0" fontId="44" fillId="18" borderId="0" xfId="0" applyFont="1" applyFill="1"/>
    <xf numFmtId="0" fontId="14" fillId="18" borderId="0" xfId="0" applyFont="1" applyFill="1"/>
    <xf numFmtId="0" fontId="45" fillId="18" borderId="0" xfId="0" applyFont="1" applyFill="1"/>
    <xf numFmtId="169" fontId="14" fillId="18" borderId="0" xfId="33" applyNumberFormat="1" applyFont="1" applyFill="1" applyAlignment="1">
      <alignment horizontal="left" vertical="center"/>
    </xf>
    <xf numFmtId="169" fontId="14" fillId="18" borderId="0" xfId="33" applyNumberFormat="1" applyFont="1" applyFill="1" applyAlignment="1">
      <alignment horizontal="right" vertical="center"/>
    </xf>
    <xf numFmtId="166" fontId="14" fillId="0" borderId="0" xfId="0" applyNumberFormat="1" applyFont="1" applyAlignment="1">
      <alignment horizontal="right"/>
    </xf>
    <xf numFmtId="3" fontId="14" fillId="0" borderId="28" xfId="33" applyNumberFormat="1" applyFont="1" applyBorder="1" applyAlignment="1">
      <alignment horizontal="right" vertical="center"/>
    </xf>
    <xf numFmtId="3" fontId="14" fillId="0" borderId="0" xfId="33" applyNumberFormat="1" applyFont="1" applyBorder="1" applyAlignment="1">
      <alignment horizontal="left" vertical="center"/>
    </xf>
    <xf numFmtId="0" fontId="45" fillId="0" borderId="28" xfId="0" applyFont="1" applyBorder="1"/>
    <xf numFmtId="49" fontId="14" fillId="0" borderId="28" xfId="0" applyNumberFormat="1" applyFont="1" applyBorder="1" applyAlignment="1">
      <alignment vertical="top" wrapText="1"/>
    </xf>
    <xf numFmtId="0" fontId="48" fillId="0" borderId="0" xfId="0" applyFont="1" applyAlignment="1">
      <alignment horizontal="right" vertical="center"/>
    </xf>
    <xf numFmtId="169" fontId="14" fillId="0" borderId="28" xfId="0" applyNumberFormat="1" applyFont="1" applyBorder="1"/>
    <xf numFmtId="0" fontId="48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174" fontId="14" fillId="0" borderId="0" xfId="0" applyNumberFormat="1" applyFont="1"/>
    <xf numFmtId="174" fontId="14" fillId="3" borderId="0" xfId="0" applyNumberFormat="1" applyFont="1" applyFill="1"/>
    <xf numFmtId="174" fontId="14" fillId="3" borderId="28" xfId="0" applyNumberFormat="1" applyFont="1" applyFill="1" applyBorder="1"/>
    <xf numFmtId="174" fontId="14" fillId="0" borderId="0" xfId="0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177" fontId="14" fillId="0" borderId="28" xfId="0" applyNumberFormat="1" applyFont="1" applyBorder="1" applyAlignment="1">
      <alignment vertical="top" wrapText="1"/>
    </xf>
    <xf numFmtId="0" fontId="48" fillId="0" borderId="28" xfId="0" applyFont="1" applyBorder="1" applyAlignment="1">
      <alignment vertical="center"/>
    </xf>
    <xf numFmtId="0" fontId="15" fillId="20" borderId="11" xfId="0" applyFont="1" applyFill="1" applyBorder="1" applyAlignment="1">
      <alignment horizontal="center" vertical="center"/>
    </xf>
    <xf numFmtId="1" fontId="13" fillId="20" borderId="11" xfId="30" applyNumberFormat="1" applyFont="1" applyFill="1" applyBorder="1" applyAlignment="1">
      <alignment horizontal="center" vertical="center"/>
    </xf>
    <xf numFmtId="1" fontId="13" fillId="20" borderId="11" xfId="0" applyNumberFormat="1" applyFont="1" applyFill="1" applyBorder="1" applyAlignment="1">
      <alignment horizontal="center" vertical="center"/>
    </xf>
    <xf numFmtId="169" fontId="49" fillId="19" borderId="0" xfId="33" applyNumberFormat="1" applyFont="1" applyFill="1" applyAlignment="1">
      <alignment vertical="center"/>
    </xf>
    <xf numFmtId="1" fontId="49" fillId="20" borderId="11" xfId="30" applyNumberFormat="1" applyFont="1" applyFill="1" applyBorder="1" applyAlignment="1">
      <alignment horizontal="center" vertical="center"/>
    </xf>
    <xf numFmtId="0" fontId="13" fillId="20" borderId="11" xfId="0" applyFont="1" applyFill="1" applyBorder="1" applyAlignment="1">
      <alignment horizontal="center" vertical="center" wrapText="1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3" fontId="13" fillId="19" borderId="8" xfId="0" applyNumberFormat="1" applyFont="1" applyFill="1" applyBorder="1" applyAlignment="1">
      <alignment horizontal="right" vertical="center"/>
    </xf>
    <xf numFmtId="171" fontId="13" fillId="19" borderId="8" xfId="0" applyNumberFormat="1" applyFont="1" applyFill="1" applyBorder="1" applyAlignment="1">
      <alignment horizontal="right" vertical="center"/>
    </xf>
    <xf numFmtId="0" fontId="50" fillId="19" borderId="28" xfId="33" applyNumberFormat="1" applyFont="1" applyFill="1" applyBorder="1" applyAlignment="1">
      <alignment horizontal="center" vertical="center"/>
    </xf>
    <xf numFmtId="176" fontId="49" fillId="19" borderId="28" xfId="33" applyNumberFormat="1" applyFont="1" applyFill="1" applyBorder="1" applyAlignment="1">
      <alignment horizontal="right" vertical="center"/>
    </xf>
    <xf numFmtId="166" fontId="13" fillId="20" borderId="11" xfId="0" applyNumberFormat="1" applyFont="1" applyFill="1" applyBorder="1" applyAlignment="1">
      <alignment horizontal="center" vertical="center" wrapText="1"/>
    </xf>
    <xf numFmtId="169" fontId="13" fillId="19" borderId="8" xfId="0" applyNumberFormat="1" applyFont="1" applyFill="1" applyBorder="1" applyAlignment="1">
      <alignment vertical="center"/>
    </xf>
    <xf numFmtId="171" fontId="13" fillId="19" borderId="8" xfId="0" applyNumberFormat="1" applyFont="1" applyFill="1" applyBorder="1" applyAlignment="1">
      <alignment vertical="center"/>
    </xf>
    <xf numFmtId="0" fontId="49" fillId="21" borderId="0" xfId="33" applyNumberFormat="1" applyFont="1" applyFill="1" applyAlignment="1">
      <alignment horizontal="left" vertical="center"/>
    </xf>
    <xf numFmtId="176" fontId="51" fillId="21" borderId="0" xfId="33" applyNumberFormat="1" applyFont="1" applyFill="1" applyAlignment="1">
      <alignment horizontal="right" vertical="center"/>
    </xf>
    <xf numFmtId="1" fontId="49" fillId="21" borderId="0" xfId="0" applyNumberFormat="1" applyFont="1" applyFill="1" applyAlignment="1">
      <alignment vertical="center"/>
    </xf>
    <xf numFmtId="169" fontId="49" fillId="21" borderId="0" xfId="33" applyNumberFormat="1" applyFont="1" applyFill="1" applyAlignment="1">
      <alignment vertical="center"/>
    </xf>
    <xf numFmtId="172" fontId="49" fillId="21" borderId="0" xfId="33" applyNumberFormat="1" applyFont="1" applyFill="1" applyAlignment="1">
      <alignment vertical="center"/>
    </xf>
    <xf numFmtId="169" fontId="13" fillId="21" borderId="0" xfId="0" applyNumberFormat="1" applyFont="1" applyFill="1" applyAlignment="1">
      <alignment horizontal="left" vertical="center"/>
    </xf>
    <xf numFmtId="169" fontId="13" fillId="21" borderId="0" xfId="0" applyNumberFormat="1" applyFont="1" applyFill="1" applyAlignment="1">
      <alignment horizontal="right" vertical="center"/>
    </xf>
    <xf numFmtId="3" fontId="13" fillId="21" borderId="0" xfId="0" applyNumberFormat="1" applyFont="1" applyFill="1" applyAlignment="1">
      <alignment horizontal="right" vertical="center"/>
    </xf>
    <xf numFmtId="0" fontId="13" fillId="21" borderId="0" xfId="0" applyFont="1" applyFill="1" applyAlignment="1">
      <alignment horizontal="center" vertical="center"/>
    </xf>
    <xf numFmtId="0" fontId="13" fillId="21" borderId="0" xfId="0" applyFont="1" applyFill="1" applyAlignment="1">
      <alignment horizontal="left" vertical="center"/>
    </xf>
    <xf numFmtId="49" fontId="13" fillId="21" borderId="0" xfId="0" applyNumberFormat="1" applyFont="1" applyFill="1" applyAlignment="1">
      <alignment horizontal="center" vertical="center"/>
    </xf>
    <xf numFmtId="174" fontId="13" fillId="21" borderId="0" xfId="0" applyNumberFormat="1" applyFont="1" applyFill="1" applyAlignment="1">
      <alignment vertical="center"/>
    </xf>
    <xf numFmtId="0" fontId="13" fillId="21" borderId="0" xfId="0" applyFont="1" applyFill="1" applyAlignment="1">
      <alignment horizontal="left" vertical="center" wrapText="1"/>
    </xf>
    <xf numFmtId="3" fontId="38" fillId="19" borderId="8" xfId="0" applyNumberFormat="1" applyFont="1" applyFill="1" applyBorder="1" applyAlignment="1">
      <alignment horizontal="center" vertical="center"/>
    </xf>
    <xf numFmtId="0" fontId="13" fillId="20" borderId="6" xfId="0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/>
    </xf>
    <xf numFmtId="1" fontId="13" fillId="20" borderId="10" xfId="0" applyNumberFormat="1" applyFont="1" applyFill="1" applyBorder="1" applyAlignment="1">
      <alignment horizontal="center" vertical="center"/>
    </xf>
    <xf numFmtId="0" fontId="13" fillId="20" borderId="10" xfId="38" applyFont="1" applyFill="1" applyBorder="1" applyAlignment="1">
      <alignment horizontal="center" vertical="center" wrapText="1"/>
    </xf>
    <xf numFmtId="180" fontId="13" fillId="19" borderId="8" xfId="93" applyNumberFormat="1" applyFont="1" applyFill="1" applyBorder="1" applyAlignment="1">
      <alignment horizontal="right" vertical="center"/>
    </xf>
    <xf numFmtId="166" fontId="13" fillId="19" borderId="8" xfId="0" applyNumberFormat="1" applyFont="1" applyFill="1" applyBorder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80" fontId="14" fillId="0" borderId="0" xfId="93" applyNumberFormat="1" applyFont="1" applyBorder="1" applyAlignment="1">
      <alignment vertical="top"/>
    </xf>
    <xf numFmtId="180" fontId="47" fillId="0" borderId="0" xfId="93" applyNumberFormat="1" applyFont="1"/>
    <xf numFmtId="166" fontId="14" fillId="0" borderId="0" xfId="0" applyNumberFormat="1" applyFont="1" applyAlignment="1">
      <alignment horizontal="center" vertical="top"/>
    </xf>
    <xf numFmtId="0" fontId="14" fillId="0" borderId="28" xfId="33" applyNumberFormat="1" applyFont="1" applyBorder="1" applyAlignment="1">
      <alignment vertical="center" wrapText="1"/>
    </xf>
    <xf numFmtId="180" fontId="14" fillId="0" borderId="28" xfId="93" applyNumberFormat="1" applyFont="1" applyBorder="1" applyAlignment="1">
      <alignment vertical="top"/>
    </xf>
    <xf numFmtId="180" fontId="47" fillId="0" borderId="28" xfId="93" applyNumberFormat="1" applyFont="1" applyBorder="1"/>
    <xf numFmtId="166" fontId="14" fillId="0" borderId="28" xfId="0" applyNumberFormat="1" applyFont="1" applyBorder="1" applyAlignment="1">
      <alignment horizontal="center" vertical="top"/>
    </xf>
    <xf numFmtId="180" fontId="14" fillId="0" borderId="0" xfId="93" applyNumberFormat="1" applyFont="1" applyAlignment="1">
      <alignment horizontal="right"/>
    </xf>
    <xf numFmtId="180" fontId="45" fillId="0" borderId="0" xfId="93" applyNumberFormat="1" applyFont="1"/>
    <xf numFmtId="180" fontId="14" fillId="0" borderId="0" xfId="93" applyNumberFormat="1" applyFont="1" applyAlignment="1">
      <alignment horizontal="right" vertical="center"/>
    </xf>
    <xf numFmtId="180" fontId="49" fillId="21" borderId="0" xfId="93" applyNumberFormat="1" applyFont="1" applyFill="1" applyAlignment="1">
      <alignment vertical="center"/>
    </xf>
    <xf numFmtId="180" fontId="13" fillId="21" borderId="0" xfId="93" applyNumberFormat="1" applyFont="1" applyFill="1" applyAlignment="1">
      <alignment horizontal="right" vertical="center"/>
    </xf>
    <xf numFmtId="180" fontId="14" fillId="0" borderId="28" xfId="93" applyNumberFormat="1" applyFont="1" applyBorder="1" applyAlignment="1">
      <alignment horizontal="right" vertical="center"/>
    </xf>
    <xf numFmtId="180" fontId="14" fillId="0" borderId="0" xfId="93" applyNumberFormat="1" applyFont="1" applyAlignment="1">
      <alignment horizontal="right" vertical="top"/>
    </xf>
    <xf numFmtId="180" fontId="14" fillId="0" borderId="28" xfId="93" applyNumberFormat="1" applyFont="1" applyBorder="1" applyAlignment="1">
      <alignment horizontal="right" vertical="top"/>
    </xf>
    <xf numFmtId="180" fontId="14" fillId="0" borderId="0" xfId="93" applyNumberFormat="1" applyFont="1" applyBorder="1" applyAlignment="1">
      <alignment horizontal="right"/>
    </xf>
    <xf numFmtId="180" fontId="14" fillId="0" borderId="28" xfId="93" applyNumberFormat="1" applyFont="1" applyBorder="1" applyAlignment="1">
      <alignment horizontal="right"/>
    </xf>
    <xf numFmtId="180" fontId="14" fillId="0" borderId="0" xfId="93" applyNumberFormat="1" applyFont="1"/>
    <xf numFmtId="180" fontId="14" fillId="0" borderId="28" xfId="93" applyNumberFormat="1" applyFont="1" applyBorder="1"/>
    <xf numFmtId="9" fontId="13" fillId="19" borderId="8" xfId="93" applyFont="1" applyFill="1" applyBorder="1" applyAlignment="1">
      <alignment vertical="center"/>
    </xf>
    <xf numFmtId="3" fontId="46" fillId="0" borderId="0" xfId="0" applyNumberFormat="1" applyFont="1"/>
    <xf numFmtId="0" fontId="14" fillId="0" borderId="28" xfId="0" applyFont="1" applyBorder="1" applyAlignment="1">
      <alignment horizontal="left" vertical="center"/>
    </xf>
    <xf numFmtId="180" fontId="13" fillId="21" borderId="8" xfId="93" applyNumberFormat="1" applyFont="1" applyFill="1" applyBorder="1" applyAlignment="1">
      <alignment horizontal="right" vertical="center"/>
    </xf>
    <xf numFmtId="49" fontId="13" fillId="20" borderId="11" xfId="38" applyNumberFormat="1" applyFont="1" applyFill="1" applyBorder="1" applyAlignment="1">
      <alignment horizontal="center" vertical="center" wrapText="1"/>
    </xf>
    <xf numFmtId="9" fontId="14" fillId="0" borderId="0" xfId="93" applyFont="1" applyAlignment="1">
      <alignment horizontal="right" vertical="center"/>
    </xf>
    <xf numFmtId="3" fontId="46" fillId="0" borderId="28" xfId="0" applyNumberFormat="1" applyFont="1" applyBorder="1"/>
    <xf numFmtId="1" fontId="14" fillId="0" borderId="0" xfId="93" applyNumberFormat="1" applyFont="1" applyAlignment="1">
      <alignment horizontal="right" vertical="center"/>
    </xf>
    <xf numFmtId="0" fontId="42" fillId="18" borderId="0" xfId="0" applyFont="1" applyFill="1" applyAlignment="1">
      <alignment vertical="center"/>
    </xf>
    <xf numFmtId="0" fontId="10" fillId="18" borderId="0" xfId="0" applyFont="1" applyFill="1" applyAlignment="1">
      <alignment vertical="center"/>
    </xf>
    <xf numFmtId="0" fontId="12" fillId="18" borderId="1" xfId="0" applyFont="1" applyFill="1" applyBorder="1" applyAlignment="1">
      <alignment vertical="center"/>
    </xf>
    <xf numFmtId="0" fontId="12" fillId="18" borderId="28" xfId="0" applyFont="1" applyFill="1" applyBorder="1" applyAlignment="1">
      <alignment horizontal="center" vertical="center"/>
    </xf>
    <xf numFmtId="0" fontId="10" fillId="18" borderId="5" xfId="0" applyFont="1" applyFill="1" applyBorder="1" applyAlignment="1">
      <alignment vertical="center"/>
    </xf>
    <xf numFmtId="0" fontId="35" fillId="18" borderId="4" xfId="0" applyFont="1" applyFill="1" applyBorder="1" applyAlignment="1">
      <alignment vertical="center"/>
    </xf>
    <xf numFmtId="0" fontId="41" fillId="18" borderId="0" xfId="0" applyFont="1" applyFill="1" applyAlignment="1">
      <alignment vertical="center"/>
    </xf>
    <xf numFmtId="167" fontId="39" fillId="0" borderId="0" xfId="0" applyNumberFormat="1" applyFont="1" applyAlignment="1">
      <alignment horizontal="left" vertical="center"/>
    </xf>
    <xf numFmtId="3" fontId="14" fillId="0" borderId="0" xfId="33" applyNumberFormat="1" applyFont="1" applyAlignment="1">
      <alignment horizontal="right" vertical="center"/>
    </xf>
    <xf numFmtId="3" fontId="14" fillId="0" borderId="0" xfId="33" applyNumberFormat="1" applyFont="1" applyAlignment="1">
      <alignment horizontal="right" vertical="center" wrapText="1"/>
    </xf>
    <xf numFmtId="1" fontId="13" fillId="3" borderId="0" xfId="0" applyNumberFormat="1" applyFont="1" applyFill="1" applyAlignment="1">
      <alignment horizontal="left" vertical="center"/>
    </xf>
    <xf numFmtId="3" fontId="14" fillId="0" borderId="0" xfId="33" applyNumberFormat="1" applyFont="1" applyBorder="1" applyAlignment="1">
      <alignment horizontal="right" vertical="center"/>
    </xf>
    <xf numFmtId="165" fontId="15" fillId="20" borderId="6" xfId="30" applyNumberFormat="1" applyFont="1" applyFill="1" applyBorder="1" applyAlignment="1">
      <alignment horizontal="center" vertical="center"/>
    </xf>
    <xf numFmtId="1" fontId="15" fillId="20" borderId="1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top"/>
    </xf>
    <xf numFmtId="0" fontId="14" fillId="0" borderId="0" xfId="33" applyNumberFormat="1" applyFont="1" applyAlignment="1">
      <alignment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171" fontId="14" fillId="0" borderId="0" xfId="33" applyNumberFormat="1" applyFont="1" applyAlignment="1">
      <alignment vertical="top"/>
    </xf>
    <xf numFmtId="1" fontId="13" fillId="20" borderId="10" xfId="30" applyNumberFormat="1" applyFont="1" applyFill="1" applyBorder="1" applyAlignment="1">
      <alignment horizontal="center" vertical="center"/>
    </xf>
    <xf numFmtId="0" fontId="14" fillId="18" borderId="0" xfId="0" applyFont="1" applyFill="1" applyAlignment="1">
      <alignment vertical="center" wrapText="1"/>
    </xf>
    <xf numFmtId="0" fontId="13" fillId="20" borderId="6" xfId="0" applyFont="1" applyFill="1" applyBorder="1" applyAlignment="1">
      <alignment horizontal="center" wrapText="1"/>
    </xf>
    <xf numFmtId="1" fontId="13" fillId="20" borderId="6" xfId="0" applyNumberFormat="1" applyFont="1" applyFill="1" applyBorder="1" applyAlignment="1">
      <alignment horizontal="center"/>
    </xf>
    <xf numFmtId="1" fontId="13" fillId="20" borderId="10" xfId="0" applyNumberFormat="1" applyFont="1" applyFill="1" applyBorder="1" applyAlignment="1">
      <alignment horizontal="center" vertical="top"/>
    </xf>
    <xf numFmtId="0" fontId="13" fillId="20" borderId="10" xfId="38" applyFont="1" applyFill="1" applyBorder="1" applyAlignment="1">
      <alignment horizontal="center" vertical="top" wrapText="1"/>
    </xf>
    <xf numFmtId="180" fontId="51" fillId="0" borderId="0" xfId="93" applyNumberFormat="1" applyFont="1"/>
    <xf numFmtId="180" fontId="51" fillId="0" borderId="28" xfId="93" applyNumberFormat="1" applyFont="1" applyBorder="1"/>
    <xf numFmtId="171" fontId="14" fillId="0" borderId="0" xfId="0" applyNumberFormat="1" applyFont="1" applyAlignment="1">
      <alignment horizontal="right" vertical="top"/>
    </xf>
    <xf numFmtId="171" fontId="14" fillId="0" borderId="28" xfId="0" applyNumberFormat="1" applyFont="1" applyBorder="1" applyAlignment="1">
      <alignment horizontal="right" vertical="top"/>
    </xf>
    <xf numFmtId="174" fontId="13" fillId="19" borderId="8" xfId="0" applyNumberFormat="1" applyFont="1" applyFill="1" applyBorder="1" applyAlignment="1">
      <alignment vertical="center"/>
    </xf>
    <xf numFmtId="1" fontId="49" fillId="20" borderId="6" xfId="0" applyNumberFormat="1" applyFont="1" applyFill="1" applyBorder="1" applyAlignment="1">
      <alignment horizontal="center" vertical="center"/>
    </xf>
    <xf numFmtId="1" fontId="49" fillId="20" borderId="10" xfId="0" applyNumberFormat="1" applyFont="1" applyFill="1" applyBorder="1" applyAlignment="1">
      <alignment horizontal="center" vertical="center"/>
    </xf>
    <xf numFmtId="165" fontId="15" fillId="20" borderId="7" xfId="30" applyNumberFormat="1" applyFont="1" applyFill="1" applyBorder="1" applyAlignment="1">
      <alignment horizontal="center" vertical="center"/>
    </xf>
    <xf numFmtId="165" fontId="15" fillId="20" borderId="8" xfId="30" applyNumberFormat="1" applyFont="1" applyFill="1" applyBorder="1" applyAlignment="1">
      <alignment horizontal="center" vertical="center"/>
    </xf>
    <xf numFmtId="165" fontId="15" fillId="20" borderId="9" xfId="30" applyNumberFormat="1" applyFont="1" applyFill="1" applyBorder="1" applyAlignment="1">
      <alignment horizontal="center" vertical="center"/>
    </xf>
    <xf numFmtId="9" fontId="13" fillId="20" borderId="11" xfId="30" applyNumberFormat="1" applyFont="1" applyFill="1" applyBorder="1" applyAlignment="1">
      <alignment horizontal="center" vertical="center" wrapText="1"/>
    </xf>
    <xf numFmtId="0" fontId="49" fillId="21" borderId="0" xfId="33" applyNumberFormat="1" applyFont="1" applyFill="1" applyAlignment="1">
      <alignment horizontal="left" vertical="center"/>
    </xf>
    <xf numFmtId="0" fontId="49" fillId="19" borderId="0" xfId="33" applyNumberFormat="1" applyFont="1" applyFill="1" applyAlignment="1">
      <alignment horizontal="left" vertical="center"/>
    </xf>
    <xf numFmtId="165" fontId="13" fillId="20" borderId="11" xfId="30" applyNumberFormat="1" applyFont="1" applyFill="1" applyBorder="1" applyAlignment="1">
      <alignment horizontal="center" vertical="center"/>
    </xf>
    <xf numFmtId="165" fontId="49" fillId="20" borderId="11" xfId="30" applyNumberFormat="1" applyFont="1" applyFill="1" applyBorder="1" applyAlignment="1">
      <alignment horizontal="center" vertical="center" wrapText="1"/>
    </xf>
    <xf numFmtId="0" fontId="13" fillId="20" borderId="11" xfId="30" applyFont="1" applyFill="1" applyBorder="1" applyAlignment="1">
      <alignment horizontal="center" vertical="center" wrapText="1"/>
    </xf>
    <xf numFmtId="165" fontId="49" fillId="20" borderId="11" xfId="30" applyNumberFormat="1" applyFont="1" applyFill="1" applyBorder="1" applyAlignment="1">
      <alignment horizontal="center" vertical="center"/>
    </xf>
    <xf numFmtId="0" fontId="49" fillId="20" borderId="11" xfId="30" applyFont="1" applyFill="1" applyBorder="1" applyAlignment="1">
      <alignment horizontal="center" vertical="center" wrapText="1"/>
    </xf>
    <xf numFmtId="9" fontId="49" fillId="20" borderId="11" xfId="30" applyNumberFormat="1" applyFont="1" applyFill="1" applyBorder="1" applyAlignment="1">
      <alignment horizontal="center" vertical="center" wrapText="1"/>
    </xf>
    <xf numFmtId="0" fontId="13" fillId="19" borderId="8" xfId="0" applyFont="1" applyFill="1" applyBorder="1" applyAlignment="1">
      <alignment horizontal="center" vertical="center"/>
    </xf>
    <xf numFmtId="0" fontId="13" fillId="20" borderId="7" xfId="0" applyFont="1" applyFill="1" applyBorder="1" applyAlignment="1">
      <alignment horizontal="center" vertical="center" wrapText="1"/>
    </xf>
    <xf numFmtId="0" fontId="13" fillId="20" borderId="8" xfId="0" applyFont="1" applyFill="1" applyBorder="1" applyAlignment="1">
      <alignment horizontal="center" vertical="center" wrapText="1"/>
    </xf>
    <xf numFmtId="0" fontId="13" fillId="20" borderId="9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3" fontId="38" fillId="19" borderId="8" xfId="0" applyNumberFormat="1" applyFont="1" applyFill="1" applyBorder="1" applyAlignment="1">
      <alignment horizontal="center" vertical="center"/>
    </xf>
    <xf numFmtId="49" fontId="13" fillId="20" borderId="7" xfId="38" applyNumberFormat="1" applyFont="1" applyFill="1" applyBorder="1" applyAlignment="1">
      <alignment horizontal="center" vertical="center" wrapText="1"/>
    </xf>
    <xf numFmtId="49" fontId="13" fillId="20" borderId="9" xfId="38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 wrapText="1"/>
    </xf>
    <xf numFmtId="1" fontId="13" fillId="20" borderId="10" xfId="0" applyNumberFormat="1" applyFont="1" applyFill="1" applyBorder="1" applyAlignment="1">
      <alignment horizontal="center" vertical="center" wrapText="1"/>
    </xf>
    <xf numFmtId="0" fontId="13" fillId="20" borderId="11" xfId="0" applyFont="1" applyFill="1" applyBorder="1" applyAlignment="1">
      <alignment horizontal="left" vertical="center"/>
    </xf>
    <xf numFmtId="0" fontId="13" fillId="20" borderId="11" xfId="0" applyFont="1" applyFill="1" applyBorder="1" applyAlignment="1">
      <alignment horizontal="center" vertical="center"/>
    </xf>
    <xf numFmtId="0" fontId="12" fillId="19" borderId="8" xfId="0" applyFont="1" applyFill="1" applyBorder="1" applyAlignment="1">
      <alignment horizontal="center" vertical="center"/>
    </xf>
    <xf numFmtId="0" fontId="13" fillId="21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20" borderId="6" xfId="0" applyFont="1" applyFill="1" applyBorder="1" applyAlignment="1">
      <alignment horizontal="center" vertical="center" wrapText="1"/>
    </xf>
    <xf numFmtId="0" fontId="13" fillId="20" borderId="10" xfId="0" applyFont="1" applyFill="1" applyBorder="1" applyAlignment="1">
      <alignment horizontal="center" vertical="center" wrapText="1"/>
    </xf>
    <xf numFmtId="0" fontId="13" fillId="20" borderId="26" xfId="0" applyFont="1" applyFill="1" applyBorder="1" applyAlignment="1">
      <alignment horizontal="center" vertical="center" wrapText="1"/>
    </xf>
    <xf numFmtId="0" fontId="13" fillId="20" borderId="27" xfId="0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 wrapText="1"/>
    </xf>
    <xf numFmtId="0" fontId="13" fillId="20" borderId="1" xfId="0" applyFont="1" applyFill="1" applyBorder="1" applyAlignment="1">
      <alignment horizontal="center" vertical="center" wrapText="1"/>
    </xf>
    <xf numFmtId="0" fontId="15" fillId="0" borderId="0" xfId="48" applyFont="1" applyAlignment="1">
      <alignment horizontal="left" vertical="center"/>
    </xf>
    <xf numFmtId="0" fontId="13" fillId="20" borderId="25" xfId="0" applyFont="1" applyFill="1" applyBorder="1" applyAlignment="1">
      <alignment horizontal="center" vertical="center" wrapText="1"/>
    </xf>
    <xf numFmtId="0" fontId="13" fillId="20" borderId="5" xfId="0" applyFont="1" applyFill="1" applyBorder="1" applyAlignment="1">
      <alignment horizontal="center" vertical="center" wrapText="1"/>
    </xf>
    <xf numFmtId="0" fontId="13" fillId="20" borderId="4" xfId="0" applyFont="1" applyFill="1" applyBorder="1" applyAlignment="1">
      <alignment horizontal="center" vertical="center" wrapText="1"/>
    </xf>
  </cellXfs>
  <cellStyles count="94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3" xfId="49" xr:uid="{DAF98692-801E-4852-AD30-2F8DE059661B}"/>
    <cellStyle name="Normal 3 2" xfId="52" xr:uid="{6C2A14E6-5428-48CF-AF66-306202C45330}"/>
    <cellStyle name="Normal_99-100" xfId="36" xr:uid="{00000000-0005-0000-0000-000024000000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76"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FFFFB7"/>
      <color rgb="FFBDFFDB"/>
      <color rgb="FFFFFFC1"/>
      <color rgb="FFE2E3F6"/>
      <color rgb="FFB5B7D6"/>
      <color rgb="FFDEDFF5"/>
      <color rgb="FFE8E9F8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C27"/>
  <sheetViews>
    <sheetView showGridLines="0" topLeftCell="A10" zoomScale="115" zoomScaleNormal="115" workbookViewId="0">
      <selection activeCell="B17" sqref="B17"/>
    </sheetView>
  </sheetViews>
  <sheetFormatPr baseColWidth="10" defaultColWidth="10.7109375" defaultRowHeight="13.5" customHeight="1" x14ac:dyDescent="0.2"/>
  <cols>
    <col min="1" max="1" width="6.42578125" style="227" customWidth="1"/>
    <col min="2" max="2" width="107.7109375" style="227" customWidth="1"/>
    <col min="3" max="16384" width="10.7109375" style="227"/>
  </cols>
  <sheetData>
    <row r="1" spans="1:3" ht="13.5" customHeight="1" x14ac:dyDescent="0.2">
      <c r="A1" s="226" t="s">
        <v>42</v>
      </c>
    </row>
    <row r="10" spans="1:3" ht="15" customHeight="1" x14ac:dyDescent="0.2">
      <c r="A10" s="228" t="s">
        <v>1</v>
      </c>
      <c r="B10" s="229" t="s">
        <v>2</v>
      </c>
      <c r="C10" s="230"/>
    </row>
    <row r="11" spans="1:3" ht="18" customHeight="1" x14ac:dyDescent="0.2">
      <c r="A11" s="231" t="s">
        <v>35</v>
      </c>
      <c r="B11" s="128" t="s">
        <v>359</v>
      </c>
      <c r="C11" s="230"/>
    </row>
    <row r="12" spans="1:3" ht="18" customHeight="1" x14ac:dyDescent="0.2">
      <c r="A12" s="231" t="s">
        <v>36</v>
      </c>
      <c r="B12" s="128" t="s">
        <v>360</v>
      </c>
      <c r="C12" s="230"/>
    </row>
    <row r="13" spans="1:3" ht="18" customHeight="1" x14ac:dyDescent="0.2">
      <c r="A13" s="231" t="s">
        <v>37</v>
      </c>
      <c r="B13" s="128" t="s">
        <v>361</v>
      </c>
      <c r="C13" s="230"/>
    </row>
    <row r="14" spans="1:3" ht="18" customHeight="1" x14ac:dyDescent="0.2">
      <c r="A14" s="231" t="s">
        <v>38</v>
      </c>
      <c r="B14" s="128" t="s">
        <v>362</v>
      </c>
      <c r="C14" s="230"/>
    </row>
    <row r="15" spans="1:3" ht="18" customHeight="1" x14ac:dyDescent="0.2">
      <c r="A15" s="231" t="s">
        <v>39</v>
      </c>
      <c r="B15" s="128" t="s">
        <v>363</v>
      </c>
      <c r="C15" s="230"/>
    </row>
    <row r="16" spans="1:3" ht="18" customHeight="1" x14ac:dyDescent="0.2">
      <c r="A16" s="231" t="s">
        <v>40</v>
      </c>
      <c r="B16" s="128" t="s">
        <v>364</v>
      </c>
      <c r="C16" s="230"/>
    </row>
    <row r="17" spans="1:3" ht="18" customHeight="1" x14ac:dyDescent="0.2">
      <c r="A17" s="231" t="s">
        <v>45</v>
      </c>
      <c r="B17" s="128" t="s">
        <v>342</v>
      </c>
      <c r="C17" s="230"/>
    </row>
    <row r="18" spans="1:3" ht="18" customHeight="1" x14ac:dyDescent="0.2">
      <c r="A18" s="231" t="s">
        <v>46</v>
      </c>
      <c r="B18" s="128" t="s">
        <v>371</v>
      </c>
      <c r="C18" s="230"/>
    </row>
    <row r="19" spans="1:3" ht="18" customHeight="1" x14ac:dyDescent="0.2">
      <c r="A19" s="231" t="s">
        <v>47</v>
      </c>
      <c r="B19" s="128" t="s">
        <v>365</v>
      </c>
      <c r="C19" s="230"/>
    </row>
    <row r="20" spans="1:3" ht="18" customHeight="1" x14ac:dyDescent="0.2">
      <c r="A20" s="231" t="s">
        <v>48</v>
      </c>
      <c r="B20" s="128" t="s">
        <v>366</v>
      </c>
      <c r="C20" s="230"/>
    </row>
    <row r="21" spans="1:3" ht="18" customHeight="1" x14ac:dyDescent="0.2">
      <c r="A21" s="231" t="s">
        <v>15</v>
      </c>
      <c r="B21" s="128" t="s">
        <v>367</v>
      </c>
      <c r="C21" s="230"/>
    </row>
    <row r="22" spans="1:3" ht="18" customHeight="1" x14ac:dyDescent="0.2">
      <c r="A22" s="231" t="s">
        <v>16</v>
      </c>
      <c r="B22" s="128" t="s">
        <v>368</v>
      </c>
      <c r="C22" s="230"/>
    </row>
    <row r="23" spans="1:3" ht="18" customHeight="1" x14ac:dyDescent="0.2">
      <c r="A23" s="231" t="s">
        <v>316</v>
      </c>
      <c r="B23" s="128" t="s">
        <v>343</v>
      </c>
      <c r="C23" s="230"/>
    </row>
    <row r="24" spans="1:3" ht="18" customHeight="1" x14ac:dyDescent="0.2">
      <c r="A24" s="231" t="s">
        <v>317</v>
      </c>
      <c r="B24" s="128" t="s">
        <v>344</v>
      </c>
      <c r="C24" s="230"/>
    </row>
    <row r="25" spans="1:3" ht="18" customHeight="1" x14ac:dyDescent="0.2">
      <c r="A25" s="231" t="s">
        <v>318</v>
      </c>
      <c r="B25" s="128" t="s">
        <v>369</v>
      </c>
      <c r="C25" s="230"/>
    </row>
    <row r="26" spans="1:3" ht="18" customHeight="1" x14ac:dyDescent="0.2">
      <c r="A26" s="231" t="s">
        <v>319</v>
      </c>
      <c r="B26" s="128" t="s">
        <v>370</v>
      </c>
      <c r="C26" s="230"/>
    </row>
    <row r="27" spans="1:3" ht="13.5" customHeight="1" x14ac:dyDescent="0.2">
      <c r="B27" s="232"/>
    </row>
  </sheetData>
  <phoneticPr fontId="11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36"/>
  <sheetViews>
    <sheetView showGridLines="0" topLeftCell="A51" zoomScaleNormal="100" workbookViewId="0">
      <selection activeCell="A68" sqref="A68:J135"/>
    </sheetView>
  </sheetViews>
  <sheetFormatPr baseColWidth="10" defaultColWidth="30.28515625" defaultRowHeight="13.5" x14ac:dyDescent="0.25"/>
  <cols>
    <col min="1" max="1" width="8" style="23" customWidth="1"/>
    <col min="2" max="2" width="2.140625" style="23" customWidth="1"/>
    <col min="3" max="3" width="34.42578125" style="23" customWidth="1"/>
    <col min="4" max="10" width="7.140625" style="23" customWidth="1"/>
    <col min="11" max="13" width="13.85546875" style="23" customWidth="1"/>
    <col min="14" max="16384" width="30.28515625" style="23"/>
  </cols>
  <sheetData>
    <row r="1" spans="1:10" ht="15" customHeight="1" x14ac:dyDescent="0.25">
      <c r="A1" s="85" t="s">
        <v>333</v>
      </c>
    </row>
    <row r="2" spans="1:10" x14ac:dyDescent="0.25">
      <c r="A2" s="64" t="s">
        <v>348</v>
      </c>
      <c r="B2" s="48"/>
      <c r="C2" s="48"/>
      <c r="D2" s="48"/>
      <c r="E2" s="48"/>
      <c r="F2" s="48"/>
      <c r="G2" s="48"/>
      <c r="H2" s="48"/>
      <c r="I2" s="47"/>
    </row>
    <row r="3" spans="1:10" ht="4.3499999999999996" customHeight="1" x14ac:dyDescent="0.25">
      <c r="A3" s="48"/>
      <c r="B3" s="24"/>
      <c r="C3" s="25"/>
      <c r="D3" s="25"/>
      <c r="E3" s="25"/>
      <c r="F3" s="25"/>
      <c r="G3" s="25"/>
      <c r="H3" s="25"/>
      <c r="I3" s="25"/>
    </row>
    <row r="4" spans="1:10" s="3" customFormat="1" ht="13.35" customHeight="1" x14ac:dyDescent="0.25">
      <c r="A4" s="288" t="s">
        <v>57</v>
      </c>
      <c r="B4" s="290" t="s">
        <v>60</v>
      </c>
      <c r="C4" s="291"/>
      <c r="D4" s="284" t="s">
        <v>14</v>
      </c>
      <c r="E4" s="284"/>
      <c r="F4" s="284"/>
      <c r="G4" s="284" t="s">
        <v>56</v>
      </c>
      <c r="H4" s="284"/>
      <c r="I4" s="284"/>
      <c r="J4" s="284"/>
    </row>
    <row r="5" spans="1:10" s="27" customFormat="1" ht="22.35" customHeight="1" x14ac:dyDescent="0.2">
      <c r="A5" s="289"/>
      <c r="B5" s="292"/>
      <c r="C5" s="293"/>
      <c r="D5" s="164">
        <v>2023</v>
      </c>
      <c r="E5" s="165" t="s">
        <v>320</v>
      </c>
      <c r="F5" s="175" t="s">
        <v>326</v>
      </c>
      <c r="G5" s="164">
        <v>2023</v>
      </c>
      <c r="H5" s="165" t="s">
        <v>320</v>
      </c>
      <c r="I5" s="175" t="s">
        <v>326</v>
      </c>
      <c r="J5" s="175" t="s">
        <v>330</v>
      </c>
    </row>
    <row r="6" spans="1:10" s="27" customFormat="1" ht="6" customHeight="1" x14ac:dyDescent="0.2">
      <c r="A6" s="67" t="s">
        <v>0</v>
      </c>
      <c r="B6" s="67"/>
      <c r="C6" s="67"/>
      <c r="D6" s="68"/>
      <c r="E6" s="68"/>
      <c r="F6" s="69"/>
      <c r="G6" s="68"/>
      <c r="H6" s="68"/>
      <c r="I6" s="69"/>
      <c r="J6" s="69"/>
    </row>
    <row r="7" spans="1:10" s="3" customFormat="1" ht="23.1" customHeight="1" x14ac:dyDescent="0.25">
      <c r="A7" s="186" t="s">
        <v>68</v>
      </c>
      <c r="B7" s="286" t="s">
        <v>242</v>
      </c>
      <c r="C7" s="287"/>
      <c r="D7" s="189">
        <v>206609.58245500003</v>
      </c>
      <c r="E7" s="189">
        <v>325845.91283399978</v>
      </c>
      <c r="F7" s="210">
        <f>(E7/D7-1)</f>
        <v>0.57710939135637451</v>
      </c>
      <c r="G7" s="189">
        <v>1675973.2462099984</v>
      </c>
      <c r="H7" s="189">
        <v>2269728.6220699991</v>
      </c>
      <c r="I7" s="210">
        <f>(H7/G7-1)</f>
        <v>0.35427497258843688</v>
      </c>
      <c r="J7" s="210">
        <f>SUM(J8:J18)</f>
        <v>0.99999999999999978</v>
      </c>
    </row>
    <row r="8" spans="1:10" ht="11.1" customHeight="1" x14ac:dyDescent="0.25">
      <c r="A8" s="152"/>
      <c r="B8" s="63"/>
      <c r="C8" s="16" t="s">
        <v>70</v>
      </c>
      <c r="D8" s="75">
        <v>112781.42381500003</v>
      </c>
      <c r="E8" s="75">
        <v>180501.17251499987</v>
      </c>
      <c r="F8" s="208">
        <f>IFERROR(((E8/D8-1)),"")</f>
        <v>0.60045126590247078</v>
      </c>
      <c r="G8" s="75">
        <v>957304.00155999896</v>
      </c>
      <c r="H8" s="75">
        <v>1250261.7842299999</v>
      </c>
      <c r="I8" s="208">
        <f>IFERROR(((H8/G8-1)),"")</f>
        <v>0.30602377321373786</v>
      </c>
      <c r="J8" s="208">
        <f>(H8/$H$7)</f>
        <v>0.55084196942000818</v>
      </c>
    </row>
    <row r="9" spans="1:10" ht="11.1" customHeight="1" x14ac:dyDescent="0.25">
      <c r="A9" s="152"/>
      <c r="B9" s="63"/>
      <c r="C9" s="16" t="s">
        <v>233</v>
      </c>
      <c r="D9" s="75">
        <v>45592.353068000011</v>
      </c>
      <c r="E9" s="75">
        <v>72193.740111999999</v>
      </c>
      <c r="F9" s="208">
        <f t="shared" ref="F9:F18" si="0">IFERROR(((E9/D9-1)),"")</f>
        <v>0.58346159506890527</v>
      </c>
      <c r="G9" s="75">
        <v>356183.63303999981</v>
      </c>
      <c r="H9" s="75">
        <v>483628.94958999963</v>
      </c>
      <c r="I9" s="208">
        <f t="shared" ref="I9:I18" si="1">IFERROR(((H9/G9-1)),"")</f>
        <v>0.35780789662417645</v>
      </c>
      <c r="J9" s="208">
        <f t="shared" ref="J9:J18" si="2">(H9/$H$7)</f>
        <v>0.21307787410678578</v>
      </c>
    </row>
    <row r="10" spans="1:10" ht="11.1" customHeight="1" x14ac:dyDescent="0.25">
      <c r="A10" s="152"/>
      <c r="B10" s="63"/>
      <c r="C10" s="16" t="s">
        <v>75</v>
      </c>
      <c r="D10" s="75">
        <v>9522.3095999999987</v>
      </c>
      <c r="E10" s="75">
        <v>25921.856119999997</v>
      </c>
      <c r="F10" s="208">
        <f t="shared" si="0"/>
        <v>1.7222236210425255</v>
      </c>
      <c r="G10" s="75">
        <v>82005.334360000052</v>
      </c>
      <c r="H10" s="75">
        <v>199955.22473000007</v>
      </c>
      <c r="I10" s="208">
        <f t="shared" si="1"/>
        <v>1.438319729936163</v>
      </c>
      <c r="J10" s="208">
        <f t="shared" si="2"/>
        <v>8.8096534002219312E-2</v>
      </c>
    </row>
    <row r="11" spans="1:10" ht="11.1" customHeight="1" x14ac:dyDescent="0.25">
      <c r="A11" s="152"/>
      <c r="B11" s="63"/>
      <c r="C11" s="16" t="s">
        <v>72</v>
      </c>
      <c r="D11" s="75">
        <v>12890.83377999999</v>
      </c>
      <c r="E11" s="75">
        <v>16196.537829999994</v>
      </c>
      <c r="F11" s="208">
        <f t="shared" si="0"/>
        <v>0.25643834265621934</v>
      </c>
      <c r="G11" s="75">
        <v>81605.651679999952</v>
      </c>
      <c r="H11" s="75">
        <v>107459.93032999997</v>
      </c>
      <c r="I11" s="208">
        <f t="shared" si="1"/>
        <v>0.31681970694116068</v>
      </c>
      <c r="J11" s="208">
        <f t="shared" si="2"/>
        <v>4.7344836420133873E-2</v>
      </c>
    </row>
    <row r="12" spans="1:10" ht="11.1" customHeight="1" x14ac:dyDescent="0.25">
      <c r="A12" s="152"/>
      <c r="B12" s="63"/>
      <c r="C12" s="16" t="s">
        <v>78</v>
      </c>
      <c r="D12" s="75">
        <v>16546.860524000007</v>
      </c>
      <c r="E12" s="75">
        <v>14525.776960000003</v>
      </c>
      <c r="F12" s="208">
        <f t="shared" si="0"/>
        <v>-0.12214302290567869</v>
      </c>
      <c r="G12" s="75">
        <v>129313.27277</v>
      </c>
      <c r="H12" s="75">
        <v>105757.81702999999</v>
      </c>
      <c r="I12" s="208">
        <f t="shared" si="1"/>
        <v>-0.18215806649558985</v>
      </c>
      <c r="J12" s="208">
        <f t="shared" si="2"/>
        <v>4.6594917119892755E-2</v>
      </c>
    </row>
    <row r="13" spans="1:10" ht="11.1" customHeight="1" x14ac:dyDescent="0.25">
      <c r="A13" s="152"/>
      <c r="B13" s="63"/>
      <c r="C13" s="16" t="s">
        <v>71</v>
      </c>
      <c r="D13" s="75">
        <v>1453.6954300000009</v>
      </c>
      <c r="E13" s="75">
        <v>3298.8464699999986</v>
      </c>
      <c r="F13" s="208">
        <f t="shared" si="0"/>
        <v>1.2692830987299701</v>
      </c>
      <c r="G13" s="75">
        <v>10157.321140000007</v>
      </c>
      <c r="H13" s="75">
        <v>22517.742629999997</v>
      </c>
      <c r="I13" s="208">
        <f t="shared" si="1"/>
        <v>1.2168977744854468</v>
      </c>
      <c r="J13" s="208">
        <f t="shared" si="2"/>
        <v>9.9208964503711243E-3</v>
      </c>
    </row>
    <row r="14" spans="1:10" ht="11.1" customHeight="1" x14ac:dyDescent="0.25">
      <c r="A14" s="152"/>
      <c r="B14" s="63"/>
      <c r="C14" s="16" t="s">
        <v>236</v>
      </c>
      <c r="D14" s="75">
        <v>1289.1114000000002</v>
      </c>
      <c r="E14" s="75">
        <v>2671.7059599999998</v>
      </c>
      <c r="F14" s="208">
        <f t="shared" si="0"/>
        <v>1.0725175186566491</v>
      </c>
      <c r="G14" s="75">
        <v>10417.0182</v>
      </c>
      <c r="H14" s="75">
        <v>18854.400580000005</v>
      </c>
      <c r="I14" s="208">
        <f t="shared" si="1"/>
        <v>0.80996137455150108</v>
      </c>
      <c r="J14" s="208">
        <f t="shared" si="2"/>
        <v>8.3068964265889805E-3</v>
      </c>
    </row>
    <row r="15" spans="1:10" ht="11.1" customHeight="1" x14ac:dyDescent="0.25">
      <c r="A15" s="152"/>
      <c r="B15" s="63"/>
      <c r="C15" s="16" t="s">
        <v>85</v>
      </c>
      <c r="D15" s="75">
        <v>1730.776296</v>
      </c>
      <c r="E15" s="75">
        <v>1862.2810220000001</v>
      </c>
      <c r="F15" s="208">
        <f t="shared" si="0"/>
        <v>7.5980198194255832E-2</v>
      </c>
      <c r="G15" s="75">
        <v>15724.417430000007</v>
      </c>
      <c r="H15" s="75">
        <v>15364.357530000001</v>
      </c>
      <c r="I15" s="208">
        <f t="shared" si="1"/>
        <v>-2.2898139253989869E-2</v>
      </c>
      <c r="J15" s="208">
        <f t="shared" si="2"/>
        <v>6.7692487025112552E-3</v>
      </c>
    </row>
    <row r="16" spans="1:10" ht="11.1" customHeight="1" x14ac:dyDescent="0.25">
      <c r="A16" s="152"/>
      <c r="B16" s="63"/>
      <c r="C16" s="16" t="s">
        <v>130</v>
      </c>
      <c r="D16" s="75">
        <v>746.89475000000039</v>
      </c>
      <c r="E16" s="75">
        <v>1039.1507500000002</v>
      </c>
      <c r="F16" s="208">
        <f t="shared" si="0"/>
        <v>0.39129475739386277</v>
      </c>
      <c r="G16" s="75">
        <v>5551.1605399999999</v>
      </c>
      <c r="H16" s="75">
        <v>8720.9537999999993</v>
      </c>
      <c r="I16" s="208">
        <f t="shared" si="1"/>
        <v>0.57101451798401781</v>
      </c>
      <c r="J16" s="208">
        <f t="shared" si="2"/>
        <v>3.8422892125519674E-3</v>
      </c>
    </row>
    <row r="17" spans="1:10" ht="11.1" customHeight="1" x14ac:dyDescent="0.25">
      <c r="A17" s="152"/>
      <c r="B17" s="63"/>
      <c r="C17" s="16" t="s">
        <v>84</v>
      </c>
      <c r="D17" s="75">
        <v>721.18165999999985</v>
      </c>
      <c r="E17" s="75">
        <v>1033.8505130000003</v>
      </c>
      <c r="F17" s="208">
        <f t="shared" si="0"/>
        <v>0.43355075474326465</v>
      </c>
      <c r="G17" s="75">
        <v>4463.427999999999</v>
      </c>
      <c r="H17" s="75">
        <v>6832.1303700000017</v>
      </c>
      <c r="I17" s="208">
        <f t="shared" si="1"/>
        <v>0.530691291536461</v>
      </c>
      <c r="J17" s="208">
        <f t="shared" si="2"/>
        <v>3.0101089194394873E-3</v>
      </c>
    </row>
    <row r="18" spans="1:10" ht="11.1" customHeight="1" x14ac:dyDescent="0.25">
      <c r="A18" s="29"/>
      <c r="B18" s="63"/>
      <c r="C18" s="16" t="s">
        <v>18</v>
      </c>
      <c r="D18" s="75">
        <f>D7-SUM(D8:D17)</f>
        <v>3334.142131999979</v>
      </c>
      <c r="E18" s="75">
        <f>E7-SUM(E8:E17)</f>
        <v>6600.9945820000139</v>
      </c>
      <c r="F18" s="208">
        <f t="shared" si="0"/>
        <v>0.97981799235427891</v>
      </c>
      <c r="G18" s="75">
        <f>G7-SUM(G8:G17)</f>
        <v>23248.007489999756</v>
      </c>
      <c r="H18" s="75">
        <f>H7-SUM(H8:H17)</f>
        <v>50375.331249999348</v>
      </c>
      <c r="I18" s="208">
        <f t="shared" si="1"/>
        <v>1.1668666130492493</v>
      </c>
      <c r="J18" s="208">
        <f t="shared" si="2"/>
        <v>2.219442921949713E-2</v>
      </c>
    </row>
    <row r="19" spans="1:10" s="3" customFormat="1" ht="18" customHeight="1" x14ac:dyDescent="0.25">
      <c r="A19" s="186" t="s">
        <v>10</v>
      </c>
      <c r="B19" s="187" t="s">
        <v>202</v>
      </c>
      <c r="C19" s="188"/>
      <c r="D19" s="189">
        <v>648620.7421700001</v>
      </c>
      <c r="E19" s="189">
        <v>558063.26849799976</v>
      </c>
      <c r="F19" s="210">
        <f>(E19/D19-1)</f>
        <v>-0.13961544518147051</v>
      </c>
      <c r="G19" s="189">
        <v>1745478.6023400002</v>
      </c>
      <c r="H19" s="189">
        <v>1705215.5994300004</v>
      </c>
      <c r="I19" s="210">
        <f>(H19/G19-1)</f>
        <v>-2.3067027493790526E-2</v>
      </c>
      <c r="J19" s="210">
        <f>SUM(J20:J30)</f>
        <v>0.99999999999999989</v>
      </c>
    </row>
    <row r="20" spans="1:10" ht="11.1" customHeight="1" x14ac:dyDescent="0.25">
      <c r="A20" s="152"/>
      <c r="B20" s="63"/>
      <c r="C20" s="16" t="s">
        <v>70</v>
      </c>
      <c r="D20" s="75">
        <v>307390.61221000005</v>
      </c>
      <c r="E20" s="75">
        <v>263053.74791999988</v>
      </c>
      <c r="F20" s="208">
        <f>IFERROR(((E20/D20-1)),"")</f>
        <v>-0.14423623405815189</v>
      </c>
      <c r="G20" s="75">
        <v>840529.45471000031</v>
      </c>
      <c r="H20" s="75">
        <v>832983.84032000008</v>
      </c>
      <c r="I20" s="208">
        <f>IFERROR(((H20/G20-1)),"")</f>
        <v>-8.9772159056622503E-3</v>
      </c>
      <c r="J20" s="208">
        <f>(H20/$H$19)</f>
        <v>0.4884918016222935</v>
      </c>
    </row>
    <row r="21" spans="1:10" ht="11.1" customHeight="1" x14ac:dyDescent="0.25">
      <c r="A21" s="152"/>
      <c r="B21" s="63"/>
      <c r="C21" s="16" t="s">
        <v>233</v>
      </c>
      <c r="D21" s="75">
        <v>83835.696600000025</v>
      </c>
      <c r="E21" s="75">
        <v>93661.018839999961</v>
      </c>
      <c r="F21" s="208">
        <f t="shared" ref="F21:F30" si="3">IFERROR(((E21/D21-1)),"")</f>
        <v>0.11719735910204077</v>
      </c>
      <c r="G21" s="75">
        <v>194013.13953000004</v>
      </c>
      <c r="H21" s="75">
        <v>260324.92343999993</v>
      </c>
      <c r="I21" s="208">
        <f t="shared" ref="I21:I30" si="4">IFERROR(((H21/G21-1)),"")</f>
        <v>0.34179016983407018</v>
      </c>
      <c r="J21" s="208">
        <f t="shared" ref="J21:J30" si="5">(H21/$H$19)</f>
        <v>0.15266393500447586</v>
      </c>
    </row>
    <row r="22" spans="1:10" ht="11.1" customHeight="1" x14ac:dyDescent="0.25">
      <c r="A22" s="152"/>
      <c r="B22" s="63"/>
      <c r="C22" s="16" t="s">
        <v>178</v>
      </c>
      <c r="D22" s="75">
        <v>52532.375200000053</v>
      </c>
      <c r="E22" s="75">
        <v>42804.160168000024</v>
      </c>
      <c r="F22" s="208">
        <f t="shared" si="3"/>
        <v>-0.18518513573701911</v>
      </c>
      <c r="G22" s="75">
        <v>130090.97732999988</v>
      </c>
      <c r="H22" s="75">
        <v>141041.49552000011</v>
      </c>
      <c r="I22" s="208">
        <f t="shared" si="4"/>
        <v>8.4175846893841166E-2</v>
      </c>
      <c r="J22" s="208">
        <f t="shared" si="5"/>
        <v>8.271182574634306E-2</v>
      </c>
    </row>
    <row r="23" spans="1:10" ht="11.1" customHeight="1" x14ac:dyDescent="0.25">
      <c r="A23" s="152"/>
      <c r="B23" s="63"/>
      <c r="C23" s="16" t="s">
        <v>72</v>
      </c>
      <c r="D23" s="75">
        <v>21208.707200000008</v>
      </c>
      <c r="E23" s="75">
        <v>24251.010179999997</v>
      </c>
      <c r="F23" s="208">
        <f t="shared" si="3"/>
        <v>0.14344594186297166</v>
      </c>
      <c r="G23" s="75">
        <v>60792.661060000006</v>
      </c>
      <c r="H23" s="75">
        <v>72567.560369999992</v>
      </c>
      <c r="I23" s="208">
        <f t="shared" si="4"/>
        <v>0.19368948660396046</v>
      </c>
      <c r="J23" s="208">
        <f t="shared" si="5"/>
        <v>4.255623769466866E-2</v>
      </c>
    </row>
    <row r="24" spans="1:10" ht="11.1" customHeight="1" x14ac:dyDescent="0.25">
      <c r="A24" s="152"/>
      <c r="B24" s="63"/>
      <c r="C24" s="16" t="s">
        <v>85</v>
      </c>
      <c r="D24" s="75">
        <v>19765.9833</v>
      </c>
      <c r="E24" s="75">
        <v>18687.706739999998</v>
      </c>
      <c r="F24" s="208">
        <f t="shared" si="3"/>
        <v>-5.4552133513135259E-2</v>
      </c>
      <c r="G24" s="75">
        <v>59864.812190000019</v>
      </c>
      <c r="H24" s="75">
        <v>60689.952749999989</v>
      </c>
      <c r="I24" s="208">
        <f t="shared" si="4"/>
        <v>1.3783398457529961E-2</v>
      </c>
      <c r="J24" s="208">
        <f t="shared" si="5"/>
        <v>3.5590779705678692E-2</v>
      </c>
    </row>
    <row r="25" spans="1:10" ht="11.1" customHeight="1" x14ac:dyDescent="0.25">
      <c r="A25" s="152"/>
      <c r="B25" s="63"/>
      <c r="C25" s="16" t="s">
        <v>71</v>
      </c>
      <c r="D25" s="75">
        <v>19346.036299999996</v>
      </c>
      <c r="E25" s="75">
        <v>19219.905850000003</v>
      </c>
      <c r="F25" s="208">
        <f t="shared" si="3"/>
        <v>-6.5197050209191421E-3</v>
      </c>
      <c r="G25" s="75">
        <v>47509.59870000001</v>
      </c>
      <c r="H25" s="75">
        <v>54097.586330000042</v>
      </c>
      <c r="I25" s="208">
        <f t="shared" si="4"/>
        <v>0.13866645499575703</v>
      </c>
      <c r="J25" s="208">
        <f t="shared" si="5"/>
        <v>3.1724777997622793E-2</v>
      </c>
    </row>
    <row r="26" spans="1:10" ht="11.1" customHeight="1" x14ac:dyDescent="0.25">
      <c r="A26" s="152"/>
      <c r="B26" s="63"/>
      <c r="C26" s="16" t="s">
        <v>75</v>
      </c>
      <c r="D26" s="75">
        <v>32853.348100000003</v>
      </c>
      <c r="E26" s="75">
        <v>12972.428400000003</v>
      </c>
      <c r="F26" s="208">
        <f t="shared" si="3"/>
        <v>-0.60514135848455575</v>
      </c>
      <c r="G26" s="75">
        <v>101348.97672999997</v>
      </c>
      <c r="H26" s="75">
        <v>37426.419100000006</v>
      </c>
      <c r="I26" s="208">
        <f t="shared" si="4"/>
        <v>-0.63071734606944929</v>
      </c>
      <c r="J26" s="208">
        <f t="shared" si="5"/>
        <v>2.1948203565877813E-2</v>
      </c>
    </row>
    <row r="27" spans="1:10" ht="11.1" customHeight="1" x14ac:dyDescent="0.25">
      <c r="A27" s="152"/>
      <c r="B27" s="63"/>
      <c r="C27" s="16" t="s">
        <v>119</v>
      </c>
      <c r="D27" s="75">
        <v>10309.380269999989</v>
      </c>
      <c r="E27" s="75">
        <v>10763.826699999983</v>
      </c>
      <c r="F27" s="208">
        <f t="shared" si="3"/>
        <v>4.4080867918163902E-2</v>
      </c>
      <c r="G27" s="75">
        <v>25396.709080000001</v>
      </c>
      <c r="H27" s="75">
        <v>29483.71950000001</v>
      </c>
      <c r="I27" s="208">
        <f t="shared" si="4"/>
        <v>0.16092677232809449</v>
      </c>
      <c r="J27" s="208">
        <f t="shared" si="5"/>
        <v>1.7290317722788533E-2</v>
      </c>
    </row>
    <row r="28" spans="1:10" ht="11.1" customHeight="1" x14ac:dyDescent="0.25">
      <c r="A28" s="152"/>
      <c r="B28" s="63"/>
      <c r="C28" s="16" t="s">
        <v>236</v>
      </c>
      <c r="D28" s="75">
        <v>8385.3518000000004</v>
      </c>
      <c r="E28" s="75">
        <v>7014.8666999999959</v>
      </c>
      <c r="F28" s="208">
        <f t="shared" si="3"/>
        <v>-0.16343799672185544</v>
      </c>
      <c r="G28" s="75">
        <v>29908.837399999993</v>
      </c>
      <c r="H28" s="75">
        <v>25602.183340000003</v>
      </c>
      <c r="I28" s="208">
        <f t="shared" si="4"/>
        <v>-0.14399269361101918</v>
      </c>
      <c r="J28" s="208">
        <f t="shared" si="5"/>
        <v>1.5014044762760793E-2</v>
      </c>
    </row>
    <row r="29" spans="1:10" ht="11.1" customHeight="1" x14ac:dyDescent="0.25">
      <c r="A29" s="152"/>
      <c r="B29" s="63"/>
      <c r="C29" s="16" t="s">
        <v>78</v>
      </c>
      <c r="D29" s="75">
        <v>25177.939399999999</v>
      </c>
      <c r="E29" s="75">
        <v>7641.0585999999994</v>
      </c>
      <c r="F29" s="208">
        <f t="shared" si="3"/>
        <v>-0.6965177142335961</v>
      </c>
      <c r="G29" s="75">
        <v>75331.127699999997</v>
      </c>
      <c r="H29" s="75">
        <v>22492.667500000007</v>
      </c>
      <c r="I29" s="208">
        <f t="shared" si="4"/>
        <v>-0.70141602566239025</v>
      </c>
      <c r="J29" s="208">
        <f t="shared" si="5"/>
        <v>1.3190512394748555E-2</v>
      </c>
    </row>
    <row r="30" spans="1:10" ht="11.1" customHeight="1" x14ac:dyDescent="0.25">
      <c r="A30" s="29"/>
      <c r="B30" s="63"/>
      <c r="C30" s="16" t="s">
        <v>18</v>
      </c>
      <c r="D30" s="75">
        <f>D19-SUM(D20:D29)</f>
        <v>67815.311790000065</v>
      </c>
      <c r="E30" s="75">
        <f>E19-SUM(E20:E29)</f>
        <v>57993.538399999961</v>
      </c>
      <c r="F30" s="208">
        <f t="shared" si="3"/>
        <v>-0.14483120597328591</v>
      </c>
      <c r="G30" s="75">
        <f>G19-SUM(G20:G29)</f>
        <v>180692.30790999997</v>
      </c>
      <c r="H30" s="75">
        <f>H19-SUM(H20:H29)</f>
        <v>168505.25126000005</v>
      </c>
      <c r="I30" s="208">
        <f t="shared" si="4"/>
        <v>-6.744646073185423E-2</v>
      </c>
      <c r="J30" s="208">
        <f t="shared" si="5"/>
        <v>9.8817563782741619E-2</v>
      </c>
    </row>
    <row r="31" spans="1:10" s="3" customFormat="1" ht="18" customHeight="1" x14ac:dyDescent="0.25">
      <c r="A31" s="186" t="s">
        <v>63</v>
      </c>
      <c r="B31" s="187" t="s">
        <v>241</v>
      </c>
      <c r="C31" s="188"/>
      <c r="D31" s="189">
        <v>599208.67713299918</v>
      </c>
      <c r="E31" s="189">
        <v>570456.56329799909</v>
      </c>
      <c r="F31" s="210">
        <f>(E31/D31-1)</f>
        <v>-4.7983473758371975E-2</v>
      </c>
      <c r="G31" s="189">
        <v>963426.94922999979</v>
      </c>
      <c r="H31" s="189">
        <v>1247959.2437399998</v>
      </c>
      <c r="I31" s="210">
        <f>(H31/G31-1)</f>
        <v>0.29533354317876093</v>
      </c>
      <c r="J31" s="210">
        <f>SUM(J32:J42)</f>
        <v>1</v>
      </c>
    </row>
    <row r="32" spans="1:10" ht="11.1" customHeight="1" x14ac:dyDescent="0.25">
      <c r="A32" s="152"/>
      <c r="B32" s="63"/>
      <c r="C32" s="16" t="s">
        <v>233</v>
      </c>
      <c r="D32" s="75">
        <v>190310.76066799922</v>
      </c>
      <c r="E32" s="75">
        <v>184442.32857899947</v>
      </c>
      <c r="F32" s="208">
        <f>IFERROR(((E32/D32-1)),"")</f>
        <v>-3.0836049776698293E-2</v>
      </c>
      <c r="G32" s="75">
        <v>296672.35870000004</v>
      </c>
      <c r="H32" s="75">
        <v>408563.04960999999</v>
      </c>
      <c r="I32" s="208">
        <f>IFERROR(((H32/G32-1)),"")</f>
        <v>0.37715239599771966</v>
      </c>
      <c r="J32" s="208">
        <f>(H32/$H$31)</f>
        <v>0.32738492996420332</v>
      </c>
    </row>
    <row r="33" spans="1:10" ht="11.1" customHeight="1" x14ac:dyDescent="0.25">
      <c r="A33" s="152"/>
      <c r="B33" s="63"/>
      <c r="C33" s="16" t="s">
        <v>71</v>
      </c>
      <c r="D33" s="75">
        <v>117545.69213999988</v>
      </c>
      <c r="E33" s="75">
        <v>123699.58479999972</v>
      </c>
      <c r="F33" s="208">
        <f t="shared" ref="F33:F42" si="6">IFERROR(((E33/D33-1)),"")</f>
        <v>5.2353196003732672E-2</v>
      </c>
      <c r="G33" s="75">
        <v>190299.73742999975</v>
      </c>
      <c r="H33" s="75">
        <v>282101.47936000023</v>
      </c>
      <c r="I33" s="208">
        <f t="shared" ref="I33:I42" si="7">IFERROR(((H33/G33-1)),"")</f>
        <v>0.48240603570863594</v>
      </c>
      <c r="J33" s="208">
        <f t="shared" ref="J33:J42" si="8">(H33/$H$31)</f>
        <v>0.22605023423246773</v>
      </c>
    </row>
    <row r="34" spans="1:10" ht="11.1" customHeight="1" x14ac:dyDescent="0.25">
      <c r="A34" s="152"/>
      <c r="B34" s="63"/>
      <c r="C34" s="16" t="s">
        <v>70</v>
      </c>
      <c r="D34" s="75">
        <v>75459.930985000028</v>
      </c>
      <c r="E34" s="75">
        <v>67082.14617800001</v>
      </c>
      <c r="F34" s="208">
        <f t="shared" si="6"/>
        <v>-0.11102295877616641</v>
      </c>
      <c r="G34" s="75">
        <v>133841.83866000001</v>
      </c>
      <c r="H34" s="75">
        <v>163501.04646000004</v>
      </c>
      <c r="I34" s="208">
        <f t="shared" si="7"/>
        <v>0.22159892674026738</v>
      </c>
      <c r="J34" s="208">
        <f t="shared" si="8"/>
        <v>0.13101473247636275</v>
      </c>
    </row>
    <row r="35" spans="1:10" ht="11.1" customHeight="1" x14ac:dyDescent="0.25">
      <c r="A35" s="152"/>
      <c r="B35" s="63"/>
      <c r="C35" s="16" t="s">
        <v>81</v>
      </c>
      <c r="D35" s="75">
        <v>71445.317042999959</v>
      </c>
      <c r="E35" s="75">
        <v>67229.859019999843</v>
      </c>
      <c r="F35" s="208">
        <f t="shared" si="6"/>
        <v>-5.9002579839669611E-2</v>
      </c>
      <c r="G35" s="75">
        <v>97745.261399999887</v>
      </c>
      <c r="H35" s="75">
        <v>117412.71436000006</v>
      </c>
      <c r="I35" s="208">
        <f t="shared" si="7"/>
        <v>0.20121131887422816</v>
      </c>
      <c r="J35" s="208">
        <f t="shared" si="8"/>
        <v>9.4083773127179027E-2</v>
      </c>
    </row>
    <row r="36" spans="1:10" ht="11.1" customHeight="1" x14ac:dyDescent="0.25">
      <c r="A36" s="152"/>
      <c r="B36" s="63"/>
      <c r="C36" s="16" t="s">
        <v>72</v>
      </c>
      <c r="D36" s="75">
        <v>45179.484000000011</v>
      </c>
      <c r="E36" s="75">
        <v>41653.410000000018</v>
      </c>
      <c r="F36" s="208">
        <f t="shared" si="6"/>
        <v>-7.8045911281323876E-2</v>
      </c>
      <c r="G36" s="75">
        <v>75708.850440000097</v>
      </c>
      <c r="H36" s="75">
        <v>94087.870749999944</v>
      </c>
      <c r="I36" s="208">
        <f t="shared" si="7"/>
        <v>0.24275920454723288</v>
      </c>
      <c r="J36" s="208">
        <f t="shared" si="8"/>
        <v>7.5393384216642129E-2</v>
      </c>
    </row>
    <row r="37" spans="1:10" ht="11.1" customHeight="1" x14ac:dyDescent="0.25">
      <c r="A37" s="152"/>
      <c r="B37" s="63"/>
      <c r="C37" s="16" t="s">
        <v>78</v>
      </c>
      <c r="D37" s="75">
        <v>39077.474200000055</v>
      </c>
      <c r="E37" s="75">
        <v>26874.359010000004</v>
      </c>
      <c r="F37" s="208">
        <f t="shared" si="6"/>
        <v>-0.31228003958352135</v>
      </c>
      <c r="G37" s="75">
        <v>64968.218210000006</v>
      </c>
      <c r="H37" s="75">
        <v>54188.145349999977</v>
      </c>
      <c r="I37" s="208">
        <f t="shared" si="7"/>
        <v>-0.16592840556524213</v>
      </c>
      <c r="J37" s="208">
        <f t="shared" si="8"/>
        <v>4.342140628535586E-2</v>
      </c>
    </row>
    <row r="38" spans="1:10" ht="11.1" customHeight="1" x14ac:dyDescent="0.25">
      <c r="A38" s="152"/>
      <c r="B38" s="63"/>
      <c r="C38" s="16" t="s">
        <v>179</v>
      </c>
      <c r="D38" s="75">
        <v>14865.705260000004</v>
      </c>
      <c r="E38" s="75">
        <v>10838.534390000004</v>
      </c>
      <c r="F38" s="208">
        <f t="shared" si="6"/>
        <v>-0.27090345190928389</v>
      </c>
      <c r="G38" s="75">
        <v>28430.467459999985</v>
      </c>
      <c r="H38" s="75">
        <v>26612.165790000006</v>
      </c>
      <c r="I38" s="208">
        <f t="shared" si="7"/>
        <v>-6.3956094726835722E-2</v>
      </c>
      <c r="J38" s="208">
        <f t="shared" si="8"/>
        <v>2.1324547194543152E-2</v>
      </c>
    </row>
    <row r="39" spans="1:10" ht="11.1" customHeight="1" x14ac:dyDescent="0.25">
      <c r="A39" s="152"/>
      <c r="B39" s="63"/>
      <c r="C39" s="16" t="s">
        <v>75</v>
      </c>
      <c r="D39" s="75">
        <v>11820.82880000001</v>
      </c>
      <c r="E39" s="75">
        <v>11541.376399999996</v>
      </c>
      <c r="F39" s="208">
        <f t="shared" si="6"/>
        <v>-2.3640677377885222E-2</v>
      </c>
      <c r="G39" s="75">
        <v>17807.090379999994</v>
      </c>
      <c r="H39" s="75">
        <v>24049.687639999996</v>
      </c>
      <c r="I39" s="208">
        <f t="shared" si="7"/>
        <v>0.35056806737002733</v>
      </c>
      <c r="J39" s="208">
        <f t="shared" si="8"/>
        <v>1.9271212389857913E-2</v>
      </c>
    </row>
    <row r="40" spans="1:10" ht="11.1" customHeight="1" x14ac:dyDescent="0.25">
      <c r="A40" s="152"/>
      <c r="B40" s="63"/>
      <c r="C40" s="16" t="s">
        <v>120</v>
      </c>
      <c r="D40" s="75">
        <v>8416.0759999999937</v>
      </c>
      <c r="E40" s="75">
        <v>12240.802800000005</v>
      </c>
      <c r="F40" s="208">
        <f t="shared" si="6"/>
        <v>0.45445487897210213</v>
      </c>
      <c r="G40" s="75">
        <v>16748.023009999994</v>
      </c>
      <c r="H40" s="75">
        <v>22355.907589999995</v>
      </c>
      <c r="I40" s="208">
        <f t="shared" si="7"/>
        <v>0.33483860015308187</v>
      </c>
      <c r="J40" s="208">
        <f t="shared" si="8"/>
        <v>1.7913972513238285E-2</v>
      </c>
    </row>
    <row r="41" spans="1:10" ht="11.1" customHeight="1" x14ac:dyDescent="0.25">
      <c r="A41" s="152"/>
      <c r="B41" s="63"/>
      <c r="C41" s="16" t="s">
        <v>122</v>
      </c>
      <c r="D41" s="75">
        <v>5835.6879999999974</v>
      </c>
      <c r="E41" s="75">
        <v>7424.5319999999965</v>
      </c>
      <c r="F41" s="208">
        <f t="shared" si="6"/>
        <v>0.27226335609443142</v>
      </c>
      <c r="G41" s="75">
        <v>9577.558790000001</v>
      </c>
      <c r="H41" s="75">
        <v>18817.653620000005</v>
      </c>
      <c r="I41" s="208">
        <f t="shared" si="7"/>
        <v>0.96476513823623344</v>
      </c>
      <c r="J41" s="208">
        <f t="shared" si="8"/>
        <v>1.5078740523292666E-2</v>
      </c>
    </row>
    <row r="42" spans="1:10" ht="11.1" customHeight="1" x14ac:dyDescent="0.25">
      <c r="A42" s="27"/>
      <c r="B42" s="63"/>
      <c r="C42" s="16" t="s">
        <v>18</v>
      </c>
      <c r="D42" s="75">
        <f>D31-SUM(D32:D41)</f>
        <v>19251.720037000137</v>
      </c>
      <c r="E42" s="75">
        <f>E31-SUM(E32:E41)</f>
        <v>17429.630120999995</v>
      </c>
      <c r="F42" s="208">
        <f t="shared" si="6"/>
        <v>-9.4645564785808434E-2</v>
      </c>
      <c r="G42" s="75">
        <f>G31-SUM(G32:G41)</f>
        <v>31627.544750000117</v>
      </c>
      <c r="H42" s="75">
        <f>H31-SUM(H32:H41)</f>
        <v>36269.523209999781</v>
      </c>
      <c r="I42" s="208">
        <f t="shared" si="7"/>
        <v>0.14677011752547275</v>
      </c>
      <c r="J42" s="208">
        <f t="shared" si="8"/>
        <v>2.9063067076857345E-2</v>
      </c>
    </row>
    <row r="43" spans="1:10" s="3" customFormat="1" ht="18" customHeight="1" x14ac:dyDescent="0.25">
      <c r="A43" s="186" t="s">
        <v>9</v>
      </c>
      <c r="B43" s="187" t="s">
        <v>293</v>
      </c>
      <c r="C43" s="188"/>
      <c r="D43" s="189">
        <v>205022.85326499987</v>
      </c>
      <c r="E43" s="189">
        <v>243939.78676199974</v>
      </c>
      <c r="F43" s="210">
        <f>(E43/D43-1)</f>
        <v>0.18981753925109146</v>
      </c>
      <c r="G43" s="189">
        <v>827280.08290999988</v>
      </c>
      <c r="H43" s="189">
        <v>1100871.6463299999</v>
      </c>
      <c r="I43" s="210">
        <f>(H43/G43-1)</f>
        <v>0.33071213615783868</v>
      </c>
      <c r="J43" s="210">
        <f>SUM(J44:J54)</f>
        <v>1</v>
      </c>
    </row>
    <row r="44" spans="1:10" ht="11.1" customHeight="1" x14ac:dyDescent="0.25">
      <c r="A44" s="152"/>
      <c r="B44" s="63"/>
      <c r="C44" s="16" t="s">
        <v>70</v>
      </c>
      <c r="D44" s="75">
        <v>56025.182591999772</v>
      </c>
      <c r="E44" s="75">
        <v>65113.446525999752</v>
      </c>
      <c r="F44" s="208">
        <f>IFERROR(((E44/D44-1)),"")</f>
        <v>0.16221747995334068</v>
      </c>
      <c r="G44" s="75">
        <v>230095.83061999991</v>
      </c>
      <c r="H44" s="75">
        <v>310215.95001999981</v>
      </c>
      <c r="I44" s="208">
        <f>IFERROR(((H44/G44-1)),"")</f>
        <v>0.3482032646315838</v>
      </c>
      <c r="J44" s="208">
        <f>(H44/$H$43)</f>
        <v>0.28179120704413957</v>
      </c>
    </row>
    <row r="45" spans="1:10" ht="11.1" customHeight="1" x14ac:dyDescent="0.25">
      <c r="A45" s="152"/>
      <c r="B45" s="63"/>
      <c r="C45" s="16" t="s">
        <v>74</v>
      </c>
      <c r="D45" s="75">
        <v>37624.897137999978</v>
      </c>
      <c r="E45" s="75">
        <v>44353.032511999998</v>
      </c>
      <c r="F45" s="208">
        <f t="shared" ref="F45:F54" si="9">IFERROR(((E45/D45-1)),"")</f>
        <v>0.17882136260260517</v>
      </c>
      <c r="G45" s="75">
        <v>150785.28923999995</v>
      </c>
      <c r="H45" s="75">
        <v>217265.39978000001</v>
      </c>
      <c r="I45" s="208">
        <f t="shared" ref="I45:I54" si="10">IFERROR(((H45/G45-1)),"")</f>
        <v>0.4408925491012976</v>
      </c>
      <c r="J45" s="208">
        <f t="shared" ref="J45:J54" si="11">(H45/$H$43)</f>
        <v>0.19735761249215789</v>
      </c>
    </row>
    <row r="46" spans="1:10" ht="11.1" customHeight="1" x14ac:dyDescent="0.25">
      <c r="A46" s="152"/>
      <c r="B46" s="63"/>
      <c r="C46" s="16" t="s">
        <v>76</v>
      </c>
      <c r="D46" s="75">
        <v>18407.897208000049</v>
      </c>
      <c r="E46" s="75">
        <v>26745.142149000039</v>
      </c>
      <c r="F46" s="208">
        <f t="shared" si="9"/>
        <v>0.45291674800186477</v>
      </c>
      <c r="G46" s="75">
        <v>76596.21272000001</v>
      </c>
      <c r="H46" s="75">
        <v>123212.86559000004</v>
      </c>
      <c r="I46" s="208">
        <f t="shared" si="10"/>
        <v>0.60860258248549126</v>
      </c>
      <c r="J46" s="208">
        <f t="shared" si="11"/>
        <v>0.11192300755565601</v>
      </c>
    </row>
    <row r="47" spans="1:10" ht="11.1" customHeight="1" x14ac:dyDescent="0.25">
      <c r="A47" s="152"/>
      <c r="B47" s="63"/>
      <c r="C47" s="16" t="s">
        <v>85</v>
      </c>
      <c r="D47" s="75">
        <v>12150.172571000021</v>
      </c>
      <c r="E47" s="75">
        <v>18102.684320000004</v>
      </c>
      <c r="F47" s="208">
        <f t="shared" si="9"/>
        <v>0.48991170406973583</v>
      </c>
      <c r="G47" s="75">
        <v>58917.146709999957</v>
      </c>
      <c r="H47" s="75">
        <v>90617.508430000031</v>
      </c>
      <c r="I47" s="208">
        <f t="shared" si="10"/>
        <v>0.53804984610056827</v>
      </c>
      <c r="J47" s="208">
        <f t="shared" si="11"/>
        <v>8.2314326771966206E-2</v>
      </c>
    </row>
    <row r="48" spans="1:10" ht="11.1" customHeight="1" x14ac:dyDescent="0.25">
      <c r="A48" s="152"/>
      <c r="B48" s="63"/>
      <c r="C48" s="16" t="s">
        <v>126</v>
      </c>
      <c r="D48" s="75">
        <v>8765.7933919999978</v>
      </c>
      <c r="E48" s="75">
        <v>7897.0148249999929</v>
      </c>
      <c r="F48" s="208">
        <f t="shared" si="9"/>
        <v>-9.911008942931343E-2</v>
      </c>
      <c r="G48" s="75">
        <v>34876.096919999982</v>
      </c>
      <c r="H48" s="75">
        <v>40906.13902000001</v>
      </c>
      <c r="I48" s="208">
        <f t="shared" ref="I48:I49" si="12">IFERROR(((H48/G48-1)),"")</f>
        <v>0.17289899479956006</v>
      </c>
      <c r="J48" s="208">
        <f t="shared" ref="J48:J49" si="13">(H48/$H$43)</f>
        <v>3.7157954931775844E-2</v>
      </c>
    </row>
    <row r="49" spans="1:10" ht="11.1" customHeight="1" x14ac:dyDescent="0.25">
      <c r="A49" s="152"/>
      <c r="B49" s="63"/>
      <c r="C49" s="16" t="s">
        <v>72</v>
      </c>
      <c r="D49" s="75">
        <v>6666.9009810000034</v>
      </c>
      <c r="E49" s="75">
        <v>6503.7201019999966</v>
      </c>
      <c r="F49" s="208">
        <f t="shared" si="9"/>
        <v>-2.4476271578812381E-2</v>
      </c>
      <c r="G49" s="75">
        <v>29392.356949999994</v>
      </c>
      <c r="H49" s="75">
        <v>33817.460049999987</v>
      </c>
      <c r="I49" s="208">
        <f t="shared" si="12"/>
        <v>0.15055284976048822</v>
      </c>
      <c r="J49" s="208">
        <f t="shared" si="13"/>
        <v>3.0718803743141173E-2</v>
      </c>
    </row>
    <row r="50" spans="1:10" ht="11.1" customHeight="1" x14ac:dyDescent="0.25">
      <c r="A50" s="152"/>
      <c r="B50" s="63"/>
      <c r="C50" s="16" t="s">
        <v>179</v>
      </c>
      <c r="D50" s="75">
        <v>4001.2835169999989</v>
      </c>
      <c r="E50" s="75">
        <v>5762.147560000004</v>
      </c>
      <c r="F50" s="208">
        <f t="shared" si="9"/>
        <v>0.44007479987827258</v>
      </c>
      <c r="G50" s="75">
        <v>17813.252099999998</v>
      </c>
      <c r="H50" s="75">
        <v>31871.284809999997</v>
      </c>
      <c r="I50" s="208">
        <f t="shared" si="10"/>
        <v>0.7891895669067639</v>
      </c>
      <c r="J50" s="208">
        <f t="shared" si="11"/>
        <v>2.8950954378968705E-2</v>
      </c>
    </row>
    <row r="51" spans="1:10" ht="11.1" customHeight="1" x14ac:dyDescent="0.25">
      <c r="A51" s="152"/>
      <c r="B51" s="63"/>
      <c r="C51" s="16" t="s">
        <v>233</v>
      </c>
      <c r="D51" s="75">
        <v>9173.4435070000054</v>
      </c>
      <c r="E51" s="75">
        <v>6381.1817259999989</v>
      </c>
      <c r="F51" s="208">
        <f t="shared" si="9"/>
        <v>-0.3043853465570816</v>
      </c>
      <c r="G51" s="75">
        <v>34704.045709999999</v>
      </c>
      <c r="H51" s="75">
        <v>31535.256419999998</v>
      </c>
      <c r="I51" s="208">
        <f t="shared" si="10"/>
        <v>-9.1308930275149747E-2</v>
      </c>
      <c r="J51" s="208">
        <f t="shared" si="11"/>
        <v>2.864571589715275E-2</v>
      </c>
    </row>
    <row r="52" spans="1:10" ht="11.1" customHeight="1" x14ac:dyDescent="0.25">
      <c r="A52" s="152"/>
      <c r="B52" s="63"/>
      <c r="C52" s="16" t="s">
        <v>77</v>
      </c>
      <c r="D52" s="75">
        <v>4709.7872079999997</v>
      </c>
      <c r="E52" s="75">
        <v>5590.7371599999997</v>
      </c>
      <c r="F52" s="208">
        <f t="shared" si="9"/>
        <v>0.18704665690705236</v>
      </c>
      <c r="G52" s="75">
        <v>21575.048579999999</v>
      </c>
      <c r="H52" s="75">
        <v>28402.515790000001</v>
      </c>
      <c r="I52" s="208">
        <f t="shared" si="10"/>
        <v>0.31645199706892169</v>
      </c>
      <c r="J52" s="208">
        <f t="shared" si="11"/>
        <v>2.5800024811871661E-2</v>
      </c>
    </row>
    <row r="53" spans="1:10" ht="11.1" customHeight="1" x14ac:dyDescent="0.25">
      <c r="A53" s="152"/>
      <c r="B53" s="63"/>
      <c r="C53" s="16" t="s">
        <v>122</v>
      </c>
      <c r="D53" s="75">
        <v>8763.9857870000014</v>
      </c>
      <c r="E53" s="75">
        <v>5874.1709039999969</v>
      </c>
      <c r="F53" s="208">
        <f t="shared" si="9"/>
        <v>-0.32973751364209103</v>
      </c>
      <c r="G53" s="75">
        <v>34422.111940000003</v>
      </c>
      <c r="H53" s="75">
        <v>26031.062279999991</v>
      </c>
      <c r="I53" s="208">
        <f t="shared" si="10"/>
        <v>-0.24376917007957444</v>
      </c>
      <c r="J53" s="208">
        <f t="shared" si="11"/>
        <v>2.3645864953267093E-2</v>
      </c>
    </row>
    <row r="54" spans="1:10" ht="11.1" customHeight="1" x14ac:dyDescent="0.25">
      <c r="A54" s="29"/>
      <c r="B54" s="63"/>
      <c r="C54" s="16" t="s">
        <v>18</v>
      </c>
      <c r="D54" s="75">
        <f>D43-SUM(D44:D53)</f>
        <v>38733.509363999998</v>
      </c>
      <c r="E54" s="75">
        <f>E43-SUM(E44:E53)</f>
        <v>51616.50897799994</v>
      </c>
      <c r="F54" s="208">
        <f t="shared" si="9"/>
        <v>0.33260605159556644</v>
      </c>
      <c r="G54" s="75">
        <f>G43-SUM(G44:G53)</f>
        <v>138102.69142000005</v>
      </c>
      <c r="H54" s="75">
        <f>H43-SUM(H44:H53)</f>
        <v>166996.20414000005</v>
      </c>
      <c r="I54" s="208">
        <f t="shared" si="10"/>
        <v>0.20921759324826339</v>
      </c>
      <c r="J54" s="208">
        <f t="shared" si="11"/>
        <v>0.15169452741990311</v>
      </c>
    </row>
    <row r="55" spans="1:10" s="3" customFormat="1" ht="18" customHeight="1" x14ac:dyDescent="0.25">
      <c r="A55" s="186" t="s">
        <v>69</v>
      </c>
      <c r="B55" s="187" t="s">
        <v>295</v>
      </c>
      <c r="C55" s="188"/>
      <c r="D55" s="189">
        <v>70216.409440000003</v>
      </c>
      <c r="E55" s="189">
        <v>96577.719007000036</v>
      </c>
      <c r="F55" s="210">
        <f>(E55/D55-1)</f>
        <v>0.37542947264379567</v>
      </c>
      <c r="G55" s="189">
        <v>219481.20679</v>
      </c>
      <c r="H55" s="189">
        <v>739955.95278999978</v>
      </c>
      <c r="I55" s="210">
        <f>(H55/G55-1)</f>
        <v>2.3713863870722696</v>
      </c>
      <c r="J55" s="210">
        <f>SUM(J56:J66)</f>
        <v>1</v>
      </c>
    </row>
    <row r="56" spans="1:10" ht="11.1" customHeight="1" x14ac:dyDescent="0.25">
      <c r="A56" s="152"/>
      <c r="C56" s="16" t="s">
        <v>230</v>
      </c>
      <c r="D56" s="75">
        <v>22045.358579999989</v>
      </c>
      <c r="E56" s="70">
        <v>22615.708710000003</v>
      </c>
      <c r="F56" s="208">
        <f>IFERROR(((E56/D56-1)),"")</f>
        <v>2.5871664909884906E-2</v>
      </c>
      <c r="G56" s="75">
        <v>67658.980590000021</v>
      </c>
      <c r="H56" s="75">
        <v>157867.62644999989</v>
      </c>
      <c r="I56" s="208">
        <f>IFERROR(((H56/G56-1)),"")</f>
        <v>1.3332841416374026</v>
      </c>
      <c r="J56" s="208">
        <f>(H56/$H$55)</f>
        <v>0.21334732946570792</v>
      </c>
    </row>
    <row r="57" spans="1:10" ht="11.1" customHeight="1" x14ac:dyDescent="0.25">
      <c r="A57" s="152"/>
      <c r="C57" s="16" t="s">
        <v>124</v>
      </c>
      <c r="D57" s="75">
        <v>12012.649230000001</v>
      </c>
      <c r="E57" s="70">
        <v>13679.540369999999</v>
      </c>
      <c r="F57" s="208">
        <f t="shared" ref="F57:F66" si="14">IFERROR(((E57/D57-1)),"")</f>
        <v>0.13876132633900262</v>
      </c>
      <c r="G57" s="75">
        <v>36337.285960000001</v>
      </c>
      <c r="H57" s="75">
        <v>103782.76705000001</v>
      </c>
      <c r="I57" s="208">
        <f t="shared" ref="I57:I66" si="15">IFERROR(((H57/G57-1)),"")</f>
        <v>1.8560957239416238</v>
      </c>
      <c r="J57" s="208">
        <f t="shared" ref="J57:J66" si="16">(H57/$H$55)</f>
        <v>0.14025533095407594</v>
      </c>
    </row>
    <row r="58" spans="1:10" ht="11.1" customHeight="1" x14ac:dyDescent="0.25">
      <c r="A58" s="152"/>
      <c r="C58" s="16" t="s">
        <v>233</v>
      </c>
      <c r="D58" s="75">
        <v>13927.239397999994</v>
      </c>
      <c r="E58" s="70">
        <v>12962.029340000001</v>
      </c>
      <c r="F58" s="208">
        <f t="shared" si="14"/>
        <v>-6.930376009323147E-2</v>
      </c>
      <c r="G58" s="75">
        <v>42684.972100000006</v>
      </c>
      <c r="H58" s="75">
        <v>99880.117109999948</v>
      </c>
      <c r="I58" s="208">
        <f t="shared" si="15"/>
        <v>1.3399363334713281</v>
      </c>
      <c r="J58" s="208">
        <f t="shared" si="16"/>
        <v>0.13498116574831587</v>
      </c>
    </row>
    <row r="59" spans="1:10" ht="11.1" customHeight="1" x14ac:dyDescent="0.25">
      <c r="A59" s="152"/>
      <c r="C59" s="16" t="s">
        <v>76</v>
      </c>
      <c r="D59" s="75">
        <v>3764.1411999999996</v>
      </c>
      <c r="E59" s="70">
        <v>12169.755770000005</v>
      </c>
      <c r="F59" s="208">
        <f t="shared" si="14"/>
        <v>2.2330763176471717</v>
      </c>
      <c r="G59" s="75">
        <v>12619.00548</v>
      </c>
      <c r="H59" s="75">
        <v>94379.735939999984</v>
      </c>
      <c r="I59" s="208">
        <f t="shared" si="15"/>
        <v>6.4791738611718221</v>
      </c>
      <c r="J59" s="208">
        <f t="shared" si="16"/>
        <v>0.12754777576170814</v>
      </c>
    </row>
    <row r="60" spans="1:10" ht="11.1" customHeight="1" x14ac:dyDescent="0.25">
      <c r="A60" s="152"/>
      <c r="C60" s="16" t="s">
        <v>122</v>
      </c>
      <c r="D60" s="75">
        <v>4228.7080439999991</v>
      </c>
      <c r="E60" s="70">
        <v>7402.3239390000035</v>
      </c>
      <c r="F60" s="208">
        <f t="shared" si="14"/>
        <v>0.75049302576066079</v>
      </c>
      <c r="G60" s="75">
        <v>14046.345019999999</v>
      </c>
      <c r="H60" s="75">
        <v>61743.659769999998</v>
      </c>
      <c r="I60" s="208">
        <f t="shared" si="15"/>
        <v>3.3957100357485031</v>
      </c>
      <c r="J60" s="208">
        <f t="shared" si="16"/>
        <v>8.344234482768316E-2</v>
      </c>
    </row>
    <row r="61" spans="1:10" ht="11.1" customHeight="1" x14ac:dyDescent="0.25">
      <c r="A61" s="152"/>
      <c r="C61" s="16" t="s">
        <v>71</v>
      </c>
      <c r="D61" s="75">
        <v>2653.4808700000008</v>
      </c>
      <c r="E61" s="70">
        <v>7491.241</v>
      </c>
      <c r="F61" s="208">
        <f t="shared" si="14"/>
        <v>1.8231750545840559</v>
      </c>
      <c r="G61" s="75">
        <v>7703.3445300000012</v>
      </c>
      <c r="H61" s="75">
        <v>58458.814320000005</v>
      </c>
      <c r="I61" s="208">
        <f t="shared" si="15"/>
        <v>6.5887575964358422</v>
      </c>
      <c r="J61" s="208">
        <f t="shared" si="16"/>
        <v>7.9003100251550606E-2</v>
      </c>
    </row>
    <row r="62" spans="1:10" ht="11.1" customHeight="1" x14ac:dyDescent="0.25">
      <c r="A62" s="152"/>
      <c r="C62" s="16" t="s">
        <v>178</v>
      </c>
      <c r="D62" s="75">
        <v>5838.398479999998</v>
      </c>
      <c r="E62" s="70">
        <v>5956.3996219999999</v>
      </c>
      <c r="F62" s="208">
        <f t="shared" si="14"/>
        <v>2.021121758033928E-2</v>
      </c>
      <c r="G62" s="75">
        <v>18408.504409999994</v>
      </c>
      <c r="H62" s="75">
        <v>49109.417100000006</v>
      </c>
      <c r="I62" s="208">
        <f t="shared" si="15"/>
        <v>1.6677570326312035</v>
      </c>
      <c r="J62" s="208">
        <f t="shared" si="16"/>
        <v>6.6368027603309662E-2</v>
      </c>
    </row>
    <row r="63" spans="1:10" ht="11.1" customHeight="1" x14ac:dyDescent="0.25">
      <c r="A63" s="152"/>
      <c r="C63" s="16" t="s">
        <v>70</v>
      </c>
      <c r="D63" s="75">
        <v>1021.6382389999998</v>
      </c>
      <c r="E63" s="70">
        <v>5054.0701830000025</v>
      </c>
      <c r="F63" s="208">
        <f t="shared" si="14"/>
        <v>3.9470252679138449</v>
      </c>
      <c r="G63" s="75">
        <v>3925.2004100000008</v>
      </c>
      <c r="H63" s="75">
        <v>41560.361669999998</v>
      </c>
      <c r="I63" s="208">
        <f t="shared" si="15"/>
        <v>9.5880865507195825</v>
      </c>
      <c r="J63" s="208">
        <f t="shared" si="16"/>
        <v>5.6165994088292537E-2</v>
      </c>
    </row>
    <row r="64" spans="1:10" ht="11.1" customHeight="1" x14ac:dyDescent="0.25">
      <c r="A64" s="152"/>
      <c r="C64" s="16" t="s">
        <v>340</v>
      </c>
      <c r="D64" s="75">
        <v>806.27</v>
      </c>
      <c r="E64" s="70">
        <v>2730.4013999999997</v>
      </c>
      <c r="F64" s="208">
        <f t="shared" si="14"/>
        <v>2.38646036687462</v>
      </c>
      <c r="G64" s="75">
        <v>2674.2897199999993</v>
      </c>
      <c r="H64" s="75">
        <v>23469.845559999987</v>
      </c>
      <c r="I64" s="208">
        <f t="shared" si="15"/>
        <v>7.7761043182710932</v>
      </c>
      <c r="J64" s="208">
        <f t="shared" si="16"/>
        <v>3.1717895465949109E-2</v>
      </c>
    </row>
    <row r="65" spans="1:10" ht="11.1" customHeight="1" x14ac:dyDescent="0.25">
      <c r="A65" s="152"/>
      <c r="C65" s="16" t="s">
        <v>139</v>
      </c>
      <c r="D65" s="75">
        <v>151.9153</v>
      </c>
      <c r="E65" s="70">
        <v>1752.5984000000001</v>
      </c>
      <c r="F65" s="208">
        <f t="shared" si="14"/>
        <v>10.536681295432389</v>
      </c>
      <c r="G65" s="75">
        <v>515.81777</v>
      </c>
      <c r="H65" s="75">
        <v>12401.432139999999</v>
      </c>
      <c r="I65" s="208">
        <f t="shared" si="15"/>
        <v>23.042273960433739</v>
      </c>
      <c r="J65" s="208">
        <f t="shared" si="16"/>
        <v>1.6759689672392619E-2</v>
      </c>
    </row>
    <row r="66" spans="1:10" ht="11.1" customHeight="1" x14ac:dyDescent="0.25">
      <c r="A66" s="29"/>
      <c r="B66" s="63"/>
      <c r="C66" s="16" t="s">
        <v>18</v>
      </c>
      <c r="D66" s="75">
        <f>D55-SUM(D56:D65)</f>
        <v>3766.6100990000268</v>
      </c>
      <c r="E66" s="70">
        <f>E55-SUM(E56:E65)</f>
        <v>4763.6502730000211</v>
      </c>
      <c r="F66" s="208">
        <f t="shared" si="14"/>
        <v>0.26470490647935452</v>
      </c>
      <c r="G66" s="75">
        <f>G55-SUM(G56:G65)</f>
        <v>12907.460799999972</v>
      </c>
      <c r="H66" s="75">
        <f>H55-SUM(H56:H65)</f>
        <v>37302.175679999986</v>
      </c>
      <c r="I66" s="208">
        <f t="shared" si="15"/>
        <v>1.8899700923360596</v>
      </c>
      <c r="J66" s="208">
        <f t="shared" si="16"/>
        <v>5.0411346161014503E-2</v>
      </c>
    </row>
    <row r="67" spans="1:10" ht="12" customHeight="1" x14ac:dyDescent="0.25">
      <c r="A67" s="60"/>
      <c r="B67" s="61"/>
      <c r="C67" s="62"/>
      <c r="D67" s="62"/>
      <c r="E67" s="62"/>
      <c r="F67" s="62"/>
      <c r="G67" s="62"/>
      <c r="H67" s="62"/>
      <c r="I67" s="62"/>
      <c r="J67" s="59" t="s">
        <v>22</v>
      </c>
    </row>
    <row r="68" spans="1:10" ht="12" customHeight="1" x14ac:dyDescent="0.25">
      <c r="A68" s="294" t="s">
        <v>334</v>
      </c>
      <c r="B68" s="294"/>
      <c r="C68" s="294"/>
      <c r="D68" s="294"/>
      <c r="E68" s="294"/>
      <c r="F68" s="294"/>
      <c r="G68" s="58"/>
      <c r="H68" s="58"/>
      <c r="I68" s="65"/>
      <c r="J68" s="65"/>
    </row>
    <row r="69" spans="1:10" ht="12" customHeight="1" x14ac:dyDescent="0.25">
      <c r="A69" s="288" t="s">
        <v>57</v>
      </c>
      <c r="B69" s="290" t="s">
        <v>60</v>
      </c>
      <c r="C69" s="291"/>
      <c r="D69" s="284" t="s">
        <v>14</v>
      </c>
      <c r="E69" s="284"/>
      <c r="F69" s="284"/>
      <c r="G69" s="284" t="s">
        <v>56</v>
      </c>
      <c r="H69" s="284"/>
      <c r="I69" s="284"/>
      <c r="J69" s="284"/>
    </row>
    <row r="70" spans="1:10" ht="23.1" customHeight="1" x14ac:dyDescent="0.25">
      <c r="A70" s="289"/>
      <c r="B70" s="292"/>
      <c r="C70" s="293"/>
      <c r="D70" s="164">
        <v>2023</v>
      </c>
      <c r="E70" s="165" t="s">
        <v>320</v>
      </c>
      <c r="F70" s="175" t="s">
        <v>326</v>
      </c>
      <c r="G70" s="164">
        <v>2023</v>
      </c>
      <c r="H70" s="165" t="s">
        <v>320</v>
      </c>
      <c r="I70" s="175" t="s">
        <v>326</v>
      </c>
      <c r="J70" s="175" t="s">
        <v>330</v>
      </c>
    </row>
    <row r="71" spans="1:10" ht="5.0999999999999996" customHeight="1" x14ac:dyDescent="0.25">
      <c r="A71" s="27"/>
      <c r="B71" s="63"/>
      <c r="C71" s="39"/>
      <c r="D71" s="75"/>
      <c r="E71" s="75"/>
      <c r="F71" s="55"/>
      <c r="G71" s="75"/>
      <c r="H71" s="75"/>
      <c r="I71" s="55"/>
      <c r="J71" s="55"/>
    </row>
    <row r="72" spans="1:10" s="3" customFormat="1" ht="18" customHeight="1" x14ac:dyDescent="0.25">
      <c r="A72" s="186" t="s">
        <v>12</v>
      </c>
      <c r="B72" s="187" t="s">
        <v>204</v>
      </c>
      <c r="C72" s="188"/>
      <c r="D72" s="189">
        <v>97906.773808000027</v>
      </c>
      <c r="E72" s="189">
        <v>96731.259226999988</v>
      </c>
      <c r="F72" s="210">
        <f>(E72/D72-1)</f>
        <v>-1.2006468350241883E-2</v>
      </c>
      <c r="G72" s="189">
        <v>391214.03066999995</v>
      </c>
      <c r="H72" s="189">
        <v>406707.59030999982</v>
      </c>
      <c r="I72" s="210">
        <f>(H72/G72-1)</f>
        <v>3.9603793385082131E-2</v>
      </c>
      <c r="J72" s="210">
        <f>SUM(J73:J83)</f>
        <v>1.0000000000000002</v>
      </c>
    </row>
    <row r="73" spans="1:10" ht="11.1" customHeight="1" x14ac:dyDescent="0.25">
      <c r="A73" s="152"/>
      <c r="B73" s="63"/>
      <c r="C73" s="16" t="s">
        <v>70</v>
      </c>
      <c r="D73" s="75">
        <v>72597.189465000032</v>
      </c>
      <c r="E73" s="75">
        <v>71598.884395000001</v>
      </c>
      <c r="F73" s="208">
        <f>IFERROR(((E73/D73-1)),"")</f>
        <v>-1.3751290888214474E-2</v>
      </c>
      <c r="G73" s="75">
        <v>269880.82692999998</v>
      </c>
      <c r="H73" s="75">
        <v>276130.11759999982</v>
      </c>
      <c r="I73" s="208">
        <f>IFERROR(((H73/G73-1)),"")</f>
        <v>2.3155741521500239E-2</v>
      </c>
      <c r="J73" s="208">
        <f>(H73/$H$72)</f>
        <v>0.67894016285638659</v>
      </c>
    </row>
    <row r="74" spans="1:10" ht="11.1" customHeight="1" x14ac:dyDescent="0.25">
      <c r="A74" s="152"/>
      <c r="B74" s="63"/>
      <c r="C74" s="16" t="s">
        <v>71</v>
      </c>
      <c r="D74" s="75">
        <v>9468.9128560000063</v>
      </c>
      <c r="E74" s="75">
        <v>10167.316009999995</v>
      </c>
      <c r="F74" s="208">
        <f t="shared" ref="F74:F83" si="17">IFERROR(((E74/D74-1)),"")</f>
        <v>7.375748035926244E-2</v>
      </c>
      <c r="G74" s="75">
        <v>40653.404709999952</v>
      </c>
      <c r="H74" s="75">
        <v>45917.916670000035</v>
      </c>
      <c r="I74" s="208">
        <f t="shared" ref="I74:I83" si="18">IFERROR(((H74/G74-1)),"")</f>
        <v>0.12949744301994759</v>
      </c>
      <c r="J74" s="208">
        <f t="shared" ref="J74:J83" si="19">(H74/$H$72)</f>
        <v>0.11290154834582894</v>
      </c>
    </row>
    <row r="75" spans="1:10" ht="11.1" customHeight="1" x14ac:dyDescent="0.25">
      <c r="A75" s="152"/>
      <c r="B75" s="63"/>
      <c r="C75" s="16" t="s">
        <v>72</v>
      </c>
      <c r="D75" s="75">
        <v>5960.7931730000028</v>
      </c>
      <c r="E75" s="75">
        <v>5719.3218849999967</v>
      </c>
      <c r="F75" s="208">
        <f t="shared" si="17"/>
        <v>-4.0509925607513764E-2</v>
      </c>
      <c r="G75" s="75">
        <v>31416.772759999996</v>
      </c>
      <c r="H75" s="75">
        <v>33334.438440000005</v>
      </c>
      <c r="I75" s="208">
        <f t="shared" si="18"/>
        <v>6.1039550263469078E-2</v>
      </c>
      <c r="J75" s="208">
        <f t="shared" si="19"/>
        <v>8.1961682629507593E-2</v>
      </c>
    </row>
    <row r="76" spans="1:10" ht="11.1" customHeight="1" x14ac:dyDescent="0.25">
      <c r="A76" s="152"/>
      <c r="B76" s="63"/>
      <c r="C76" s="16" t="s">
        <v>233</v>
      </c>
      <c r="D76" s="75">
        <v>4541.6884239999981</v>
      </c>
      <c r="E76" s="75">
        <v>3702.9336269999985</v>
      </c>
      <c r="F76" s="208">
        <f t="shared" si="17"/>
        <v>-0.18467907057818023</v>
      </c>
      <c r="G76" s="75">
        <v>23408.694220000005</v>
      </c>
      <c r="H76" s="75">
        <v>21610.617489999993</v>
      </c>
      <c r="I76" s="208">
        <f t="shared" si="18"/>
        <v>-7.6812346434247725E-2</v>
      </c>
      <c r="J76" s="208">
        <f t="shared" si="19"/>
        <v>5.3135515551917763E-2</v>
      </c>
    </row>
    <row r="77" spans="1:10" ht="11.1" customHeight="1" x14ac:dyDescent="0.25">
      <c r="A77" s="152"/>
      <c r="B77" s="63"/>
      <c r="C77" s="16" t="s">
        <v>76</v>
      </c>
      <c r="D77" s="75">
        <v>1004.0423599999999</v>
      </c>
      <c r="E77" s="75">
        <v>864.12147000000004</v>
      </c>
      <c r="F77" s="208">
        <f t="shared" si="17"/>
        <v>-0.13935755658755267</v>
      </c>
      <c r="G77" s="75">
        <v>5889.1804699999984</v>
      </c>
      <c r="H77" s="75">
        <v>5584.5294600000034</v>
      </c>
      <c r="I77" s="208">
        <f t="shared" si="18"/>
        <v>-5.1730628998706063E-2</v>
      </c>
      <c r="J77" s="208">
        <f t="shared" si="19"/>
        <v>1.3731067708235725E-2</v>
      </c>
    </row>
    <row r="78" spans="1:10" ht="11.1" customHeight="1" x14ac:dyDescent="0.25">
      <c r="A78" s="152"/>
      <c r="B78" s="63"/>
      <c r="C78" s="16" t="s">
        <v>74</v>
      </c>
      <c r="D78" s="75">
        <v>323.33854000000002</v>
      </c>
      <c r="E78" s="75">
        <v>725.24543000000006</v>
      </c>
      <c r="F78" s="208">
        <f t="shared" si="17"/>
        <v>1.2429909840008557</v>
      </c>
      <c r="G78" s="75">
        <v>1664.7184600000003</v>
      </c>
      <c r="H78" s="75">
        <v>4369.1628900000005</v>
      </c>
      <c r="I78" s="208">
        <f t="shared" si="18"/>
        <v>1.6245656517799412</v>
      </c>
      <c r="J78" s="208">
        <f t="shared" si="19"/>
        <v>1.0742762107463364E-2</v>
      </c>
    </row>
    <row r="79" spans="1:10" ht="11.1" customHeight="1" x14ac:dyDescent="0.25">
      <c r="A79" s="152"/>
      <c r="B79" s="63"/>
      <c r="C79" s="16" t="s">
        <v>84</v>
      </c>
      <c r="D79" s="75">
        <v>809.22124999999994</v>
      </c>
      <c r="E79" s="75">
        <v>847.40819999999985</v>
      </c>
      <c r="F79" s="208">
        <f t="shared" si="17"/>
        <v>4.7189751875645669E-2</v>
      </c>
      <c r="G79" s="75">
        <v>3608.1933000000004</v>
      </c>
      <c r="H79" s="75">
        <v>4047.1464400000004</v>
      </c>
      <c r="I79" s="208">
        <f t="shared" si="18"/>
        <v>0.12165455215495236</v>
      </c>
      <c r="J79" s="208">
        <f t="shared" si="19"/>
        <v>9.9509980546839388E-3</v>
      </c>
    </row>
    <row r="80" spans="1:10" ht="11.1" customHeight="1" x14ac:dyDescent="0.25">
      <c r="A80" s="152"/>
      <c r="B80" s="63"/>
      <c r="C80" s="16" t="s">
        <v>178</v>
      </c>
      <c r="D80" s="75">
        <v>860.85700000000008</v>
      </c>
      <c r="E80" s="75">
        <v>666.37480000000005</v>
      </c>
      <c r="F80" s="208">
        <f t="shared" si="17"/>
        <v>-0.22591696414154738</v>
      </c>
      <c r="G80" s="75">
        <v>3657.597909999999</v>
      </c>
      <c r="H80" s="75">
        <v>2998.732</v>
      </c>
      <c r="I80" s="208">
        <f t="shared" ref="I80" si="20">IFERROR(((H80/G80-1)),"")</f>
        <v>-0.18013623318151972</v>
      </c>
      <c r="J80" s="208">
        <f t="shared" ref="J80" si="21">(H80/$H$72)</f>
        <v>7.3731891694332839E-3</v>
      </c>
    </row>
    <row r="81" spans="1:10" ht="11.1" customHeight="1" x14ac:dyDescent="0.25">
      <c r="A81" s="152"/>
      <c r="B81" s="63"/>
      <c r="C81" s="16" t="s">
        <v>231</v>
      </c>
      <c r="D81" s="75">
        <v>104.84662999999998</v>
      </c>
      <c r="E81" s="75">
        <v>395.31299999999999</v>
      </c>
      <c r="F81" s="208">
        <f t="shared" si="17"/>
        <v>2.7703930016634781</v>
      </c>
      <c r="G81" s="75">
        <v>546.13117999999997</v>
      </c>
      <c r="H81" s="75">
        <v>2118.5470200000004</v>
      </c>
      <c r="I81" s="208">
        <f t="shared" si="18"/>
        <v>2.8791907468092202</v>
      </c>
      <c r="J81" s="208">
        <f t="shared" si="19"/>
        <v>5.2090176590636186E-3</v>
      </c>
    </row>
    <row r="82" spans="1:10" ht="11.1" customHeight="1" x14ac:dyDescent="0.25">
      <c r="A82" s="152"/>
      <c r="B82" s="63"/>
      <c r="C82" s="16" t="s">
        <v>119</v>
      </c>
      <c r="D82" s="75">
        <v>409.12020000000001</v>
      </c>
      <c r="E82" s="75">
        <v>397.76310000000001</v>
      </c>
      <c r="F82" s="208">
        <f t="shared" si="17"/>
        <v>-2.7759812397432304E-2</v>
      </c>
      <c r="G82" s="75">
        <v>1587.32395</v>
      </c>
      <c r="H82" s="75">
        <v>1760.9950099999996</v>
      </c>
      <c r="I82" s="208">
        <f t="shared" si="18"/>
        <v>0.10941122635993716</v>
      </c>
      <c r="J82" s="208">
        <f t="shared" si="19"/>
        <v>4.3298798742795472E-3</v>
      </c>
    </row>
    <row r="83" spans="1:10" ht="11.1" customHeight="1" x14ac:dyDescent="0.25">
      <c r="A83" s="152"/>
      <c r="B83" s="63"/>
      <c r="C83" s="16" t="s">
        <v>18</v>
      </c>
      <c r="D83" s="75">
        <f>D72-SUM(D73:D82)</f>
        <v>1826.7639099999797</v>
      </c>
      <c r="E83" s="75">
        <f>E72-SUM(E73:E82)</f>
        <v>1646.5773100000079</v>
      </c>
      <c r="F83" s="208">
        <f t="shared" si="17"/>
        <v>-9.8637048287194218E-2</v>
      </c>
      <c r="G83" s="75">
        <f>G72-SUM(G73:G82)</f>
        <v>8901.1867799999309</v>
      </c>
      <c r="H83" s="75">
        <f>H72-SUM(H73:H82)</f>
        <v>8835.3872900000424</v>
      </c>
      <c r="I83" s="208">
        <f t="shared" si="18"/>
        <v>-7.3922154007298735E-3</v>
      </c>
      <c r="J83" s="208">
        <f t="shared" si="19"/>
        <v>2.1724176043199862E-2</v>
      </c>
    </row>
    <row r="84" spans="1:10" ht="18" customHeight="1" x14ac:dyDescent="0.25">
      <c r="A84" s="186" t="s">
        <v>11</v>
      </c>
      <c r="B84" s="187" t="s">
        <v>203</v>
      </c>
      <c r="C84" s="188"/>
      <c r="D84" s="189">
        <v>197085.01798599996</v>
      </c>
      <c r="E84" s="189">
        <v>177903.40376499994</v>
      </c>
      <c r="F84" s="210">
        <f>(E84/D84-1)</f>
        <v>-9.7326597511144142E-2</v>
      </c>
      <c r="G84" s="189">
        <v>254730.16817999998</v>
      </c>
      <c r="H84" s="189">
        <v>316986.25313999993</v>
      </c>
      <c r="I84" s="210">
        <f>(H84/G84-1)</f>
        <v>0.24440012506099373</v>
      </c>
      <c r="J84" s="210">
        <f>SUM(J85:J95)</f>
        <v>0.99999999999999989</v>
      </c>
    </row>
    <row r="85" spans="1:10" ht="11.1" customHeight="1" x14ac:dyDescent="0.25">
      <c r="A85" s="152"/>
      <c r="B85" s="63"/>
      <c r="C85" s="16" t="s">
        <v>70</v>
      </c>
      <c r="D85" s="75">
        <v>67196.29959499996</v>
      </c>
      <c r="E85" s="75">
        <v>65581.13044399998</v>
      </c>
      <c r="F85" s="208">
        <f>IFERROR(((E85/D85-1)),"")</f>
        <v>-2.403657881066068E-2</v>
      </c>
      <c r="G85" s="75">
        <v>75999.862580000001</v>
      </c>
      <c r="H85" s="75">
        <v>104658.59883999993</v>
      </c>
      <c r="I85" s="208">
        <f>IFERROR(((H85/G85-1)),"")</f>
        <v>0.3770893168370244</v>
      </c>
      <c r="J85" s="208">
        <f>(H85/$H$84)</f>
        <v>0.33016762652409565</v>
      </c>
    </row>
    <row r="86" spans="1:10" ht="11.1" customHeight="1" x14ac:dyDescent="0.25">
      <c r="A86" s="152"/>
      <c r="B86" s="63"/>
      <c r="C86" s="16" t="s">
        <v>233</v>
      </c>
      <c r="D86" s="75">
        <v>71227.288300000029</v>
      </c>
      <c r="E86" s="75">
        <v>59572.43159999996</v>
      </c>
      <c r="F86" s="208">
        <f t="shared" ref="F86:F95" si="22">IFERROR(((E86/D86-1)),"")</f>
        <v>-0.16362909466539477</v>
      </c>
      <c r="G86" s="75">
        <v>75599.420100000018</v>
      </c>
      <c r="H86" s="75">
        <v>95723.551109999942</v>
      </c>
      <c r="I86" s="208">
        <f t="shared" ref="I86:I95" si="23">IFERROR(((H86/G86-1)),"")</f>
        <v>0.26619425100590055</v>
      </c>
      <c r="J86" s="208">
        <f t="shared" ref="J86:J91" si="24">(H86/$H$84)</f>
        <v>0.30198013371804722</v>
      </c>
    </row>
    <row r="87" spans="1:10" ht="11.1" customHeight="1" x14ac:dyDescent="0.25">
      <c r="A87" s="152"/>
      <c r="B87" s="63"/>
      <c r="C87" s="16" t="s">
        <v>71</v>
      </c>
      <c r="D87" s="75">
        <v>12224.779641000001</v>
      </c>
      <c r="E87" s="75">
        <v>10301.322219000012</v>
      </c>
      <c r="F87" s="208">
        <f t="shared" si="22"/>
        <v>-0.15734086654200397</v>
      </c>
      <c r="G87" s="75">
        <v>25959.516720000014</v>
      </c>
      <c r="H87" s="75">
        <v>28298.484070000013</v>
      </c>
      <c r="I87" s="208">
        <f t="shared" si="23"/>
        <v>9.0100573721312305E-2</v>
      </c>
      <c r="J87" s="208">
        <f t="shared" si="24"/>
        <v>8.9273537226555136E-2</v>
      </c>
    </row>
    <row r="88" spans="1:10" ht="11.1" customHeight="1" x14ac:dyDescent="0.25">
      <c r="A88" s="152"/>
      <c r="B88" s="63"/>
      <c r="C88" s="16" t="s">
        <v>77</v>
      </c>
      <c r="D88" s="75">
        <v>4703.8937100000012</v>
      </c>
      <c r="E88" s="75">
        <v>4930.1575000000003</v>
      </c>
      <c r="F88" s="208">
        <f t="shared" si="22"/>
        <v>4.8101382375835833E-2</v>
      </c>
      <c r="G88" s="75">
        <v>15904.162460000003</v>
      </c>
      <c r="H88" s="75">
        <v>18543.805880000004</v>
      </c>
      <c r="I88" s="208">
        <f t="shared" si="23"/>
        <v>0.16597185967125738</v>
      </c>
      <c r="J88" s="208">
        <f t="shared" si="24"/>
        <v>5.8500347243165648E-2</v>
      </c>
    </row>
    <row r="89" spans="1:10" ht="11.1" customHeight="1" x14ac:dyDescent="0.25">
      <c r="A89" s="152"/>
      <c r="B89" s="63"/>
      <c r="C89" s="16" t="s">
        <v>72</v>
      </c>
      <c r="D89" s="75">
        <v>10516.064719999998</v>
      </c>
      <c r="E89" s="75">
        <v>8171.1953000000003</v>
      </c>
      <c r="F89" s="208">
        <f t="shared" si="22"/>
        <v>-0.22297974408054033</v>
      </c>
      <c r="G89" s="75">
        <v>10553.919539999994</v>
      </c>
      <c r="H89" s="75">
        <v>15785.729779999998</v>
      </c>
      <c r="I89" s="208">
        <f t="shared" si="23"/>
        <v>0.49572201305601449</v>
      </c>
      <c r="J89" s="208">
        <f t="shared" si="24"/>
        <v>4.9799414402453862E-2</v>
      </c>
    </row>
    <row r="90" spans="1:10" ht="11.1" customHeight="1" x14ac:dyDescent="0.25">
      <c r="A90" s="152"/>
      <c r="B90" s="63"/>
      <c r="C90" s="16" t="s">
        <v>85</v>
      </c>
      <c r="D90" s="75">
        <v>7573.5689990000019</v>
      </c>
      <c r="E90" s="75">
        <v>8273.8469320000004</v>
      </c>
      <c r="F90" s="208">
        <f t="shared" si="22"/>
        <v>9.2463399104498967E-2</v>
      </c>
      <c r="G90" s="75">
        <v>9767.8896500000046</v>
      </c>
      <c r="H90" s="75">
        <v>13764.93433</v>
      </c>
      <c r="I90" s="208">
        <f t="shared" si="23"/>
        <v>0.4092024811111572</v>
      </c>
      <c r="J90" s="208">
        <f t="shared" si="24"/>
        <v>4.3424388892727754E-2</v>
      </c>
    </row>
    <row r="91" spans="1:10" ht="11.1" customHeight="1" x14ac:dyDescent="0.25">
      <c r="A91" s="152"/>
      <c r="B91" s="63"/>
      <c r="C91" s="16" t="s">
        <v>121</v>
      </c>
      <c r="D91" s="75">
        <v>3687.9925500000022</v>
      </c>
      <c r="E91" s="75">
        <v>2801.4605200000005</v>
      </c>
      <c r="F91" s="208">
        <f t="shared" si="22"/>
        <v>-0.24038335706507896</v>
      </c>
      <c r="G91" s="75">
        <v>10380.971499999996</v>
      </c>
      <c r="H91" s="75">
        <v>10078.834509999999</v>
      </c>
      <c r="I91" s="208">
        <f t="shared" si="23"/>
        <v>-2.9104885799946301E-2</v>
      </c>
      <c r="J91" s="208">
        <f t="shared" si="24"/>
        <v>3.179580947173942E-2</v>
      </c>
    </row>
    <row r="92" spans="1:10" ht="11.1" customHeight="1" x14ac:dyDescent="0.25">
      <c r="A92" s="152"/>
      <c r="B92" s="63"/>
      <c r="C92" s="16" t="s">
        <v>120</v>
      </c>
      <c r="D92" s="75">
        <v>2682.4</v>
      </c>
      <c r="E92" s="75">
        <v>5208.8960000000006</v>
      </c>
      <c r="F92" s="208">
        <f t="shared" si="22"/>
        <v>0.94187891440501059</v>
      </c>
      <c r="G92" s="75">
        <v>3031.9644499999995</v>
      </c>
      <c r="H92" s="75">
        <v>5392.7527399999999</v>
      </c>
      <c r="I92" s="208">
        <f t="shared" si="23"/>
        <v>0.77863323562385456</v>
      </c>
      <c r="J92" s="208">
        <f t="shared" ref="J92:J95" si="25">(H92/$H$84)</f>
        <v>1.7012576055209058E-2</v>
      </c>
    </row>
    <row r="93" spans="1:10" ht="11.1" customHeight="1" x14ac:dyDescent="0.25">
      <c r="A93" s="152"/>
      <c r="B93" s="63"/>
      <c r="C93" s="16" t="s">
        <v>81</v>
      </c>
      <c r="D93" s="75">
        <v>5382.5360000000028</v>
      </c>
      <c r="E93" s="75">
        <v>3944.8120000000004</v>
      </c>
      <c r="F93" s="208">
        <f t="shared" si="22"/>
        <v>-0.26710903559214494</v>
      </c>
      <c r="G93" s="75">
        <v>4838.6351099999993</v>
      </c>
      <c r="H93" s="75">
        <v>5273.0869200000006</v>
      </c>
      <c r="I93" s="208">
        <f t="shared" si="23"/>
        <v>8.9788091088356836E-2</v>
      </c>
      <c r="J93" s="208">
        <f t="shared" si="25"/>
        <v>1.6635064983941409E-2</v>
      </c>
    </row>
    <row r="94" spans="1:10" ht="11.1" customHeight="1" x14ac:dyDescent="0.25">
      <c r="A94" s="152"/>
      <c r="B94" s="63"/>
      <c r="C94" s="16" t="s">
        <v>76</v>
      </c>
      <c r="D94" s="75">
        <v>6851.8691000000008</v>
      </c>
      <c r="E94" s="75">
        <v>2722.3350999999993</v>
      </c>
      <c r="F94" s="208">
        <f t="shared" si="22"/>
        <v>-0.60268722880301384</v>
      </c>
      <c r="G94" s="75">
        <v>7191.4324400000005</v>
      </c>
      <c r="H94" s="75">
        <v>4245.4445699999997</v>
      </c>
      <c r="I94" s="208">
        <f t="shared" si="23"/>
        <v>-0.40965244331767658</v>
      </c>
      <c r="J94" s="208">
        <f t="shared" si="25"/>
        <v>1.3393150421967856E-2</v>
      </c>
    </row>
    <row r="95" spans="1:10" ht="11.1" customHeight="1" x14ac:dyDescent="0.25">
      <c r="A95" s="29"/>
      <c r="B95" s="63"/>
      <c r="C95" s="16" t="s">
        <v>18</v>
      </c>
      <c r="D95" s="75">
        <f>D84-SUM(D85:D94)</f>
        <v>5038.3253709999553</v>
      </c>
      <c r="E95" s="75">
        <f>E84-SUM(E85:E94)</f>
        <v>6395.8161499999987</v>
      </c>
      <c r="F95" s="208">
        <f t="shared" si="22"/>
        <v>0.26943293238138422</v>
      </c>
      <c r="G95" s="75">
        <f>G84-SUM(G85:G94)</f>
        <v>15502.393629999977</v>
      </c>
      <c r="H95" s="75">
        <f>H84-SUM(H85:H94)</f>
        <v>15221.030390000029</v>
      </c>
      <c r="I95" s="208">
        <f t="shared" si="23"/>
        <v>-1.8149664285098455E-2</v>
      </c>
      <c r="J95" s="208">
        <f t="shared" si="25"/>
        <v>4.8017951060096979E-2</v>
      </c>
    </row>
    <row r="96" spans="1:10" s="3" customFormat="1" ht="18" customHeight="1" x14ac:dyDescent="0.25">
      <c r="A96" s="186" t="s">
        <v>67</v>
      </c>
      <c r="B96" s="187" t="s">
        <v>227</v>
      </c>
      <c r="C96" s="188"/>
      <c r="D96" s="189">
        <v>144012.47336299991</v>
      </c>
      <c r="E96" s="189">
        <v>195032.03068999993</v>
      </c>
      <c r="F96" s="210">
        <f>(E96/D96-1)</f>
        <v>0.3542717942104876</v>
      </c>
      <c r="G96" s="189">
        <v>171297.56511999998</v>
      </c>
      <c r="H96" s="189">
        <v>254928.74992000009</v>
      </c>
      <c r="I96" s="210">
        <f>(H96/G96-1)</f>
        <v>0.4882216786993645</v>
      </c>
      <c r="J96" s="210">
        <f>SUM(J97:J107)</f>
        <v>1</v>
      </c>
    </row>
    <row r="97" spans="1:10" ht="11.1" customHeight="1" x14ac:dyDescent="0.25">
      <c r="A97" s="152"/>
      <c r="B97" s="63"/>
      <c r="C97" s="16" t="s">
        <v>70</v>
      </c>
      <c r="D97" s="75">
        <v>69875.082406999965</v>
      </c>
      <c r="E97" s="75">
        <v>110913.88995999994</v>
      </c>
      <c r="F97" s="208">
        <f>IFERROR(((E97/D97-1)),"")</f>
        <v>0.58731676785670284</v>
      </c>
      <c r="G97" s="75">
        <v>84855.454109999962</v>
      </c>
      <c r="H97" s="75">
        <v>146817.97001000008</v>
      </c>
      <c r="I97" s="208">
        <f>IFERROR(((H97/G97-1)),"")</f>
        <v>0.73021253082538173</v>
      </c>
      <c r="J97" s="208">
        <f>(H97/$H$96)</f>
        <v>0.57591766348861573</v>
      </c>
    </row>
    <row r="98" spans="1:10" ht="11.1" customHeight="1" x14ac:dyDescent="0.25">
      <c r="A98" s="152"/>
      <c r="B98" s="63"/>
      <c r="C98" s="16" t="s">
        <v>178</v>
      </c>
      <c r="D98" s="75">
        <v>8278.866600000003</v>
      </c>
      <c r="E98" s="75">
        <v>19614.941599999998</v>
      </c>
      <c r="F98" s="208">
        <f t="shared" ref="F98:F107" si="26">IFERROR(((E98/D98-1)),"")</f>
        <v>1.3692786159883275</v>
      </c>
      <c r="G98" s="75">
        <v>12376.938819999998</v>
      </c>
      <c r="H98" s="75">
        <v>28700.658579999992</v>
      </c>
      <c r="I98" s="208">
        <f t="shared" ref="I98:I107" si="27">IFERROR(((H98/G98-1)),"")</f>
        <v>1.3188818331736729</v>
      </c>
      <c r="J98" s="208">
        <f t="shared" ref="J98:J107" si="28">(H98/$H$96)</f>
        <v>0.1125830593411164</v>
      </c>
    </row>
    <row r="99" spans="1:10" ht="11.1" customHeight="1" x14ac:dyDescent="0.25">
      <c r="A99" s="152"/>
      <c r="B99" s="63"/>
      <c r="C99" s="16" t="s">
        <v>233</v>
      </c>
      <c r="D99" s="75">
        <v>17817.16847199999</v>
      </c>
      <c r="E99" s="75">
        <v>17096.376899999985</v>
      </c>
      <c r="F99" s="208">
        <f t="shared" si="26"/>
        <v>-4.0454888953468826E-2</v>
      </c>
      <c r="G99" s="75">
        <v>21150.591240000005</v>
      </c>
      <c r="H99" s="75">
        <v>21145.984679999994</v>
      </c>
      <c r="I99" s="208">
        <f t="shared" si="27"/>
        <v>-2.1779816685685294E-4</v>
      </c>
      <c r="J99" s="208">
        <f t="shared" si="28"/>
        <v>8.2948606960320775E-2</v>
      </c>
    </row>
    <row r="100" spans="1:10" ht="11.1" customHeight="1" x14ac:dyDescent="0.25">
      <c r="A100" s="152"/>
      <c r="B100" s="63"/>
      <c r="C100" s="16" t="s">
        <v>72</v>
      </c>
      <c r="D100" s="75">
        <v>9423.0120999999963</v>
      </c>
      <c r="E100" s="75">
        <v>12845.722099999997</v>
      </c>
      <c r="F100" s="208">
        <f t="shared" si="26"/>
        <v>0.36322886606502425</v>
      </c>
      <c r="G100" s="75">
        <v>10672.520270000003</v>
      </c>
      <c r="H100" s="75">
        <v>15021.293720000001</v>
      </c>
      <c r="I100" s="208">
        <f t="shared" si="27"/>
        <v>0.40747389932106426</v>
      </c>
      <c r="J100" s="208">
        <f t="shared" si="28"/>
        <v>5.8923498133160251E-2</v>
      </c>
    </row>
    <row r="101" spans="1:10" ht="11.1" customHeight="1" x14ac:dyDescent="0.25">
      <c r="A101" s="152"/>
      <c r="B101" s="63"/>
      <c r="C101" s="16" t="s">
        <v>85</v>
      </c>
      <c r="D101" s="75">
        <v>5982.0549999999985</v>
      </c>
      <c r="E101" s="75">
        <v>5380.9795490000015</v>
      </c>
      <c r="F101" s="208">
        <f t="shared" si="26"/>
        <v>-0.10047976004901282</v>
      </c>
      <c r="G101" s="75">
        <v>7168.5208300000022</v>
      </c>
      <c r="H101" s="75">
        <v>6738.2224500000002</v>
      </c>
      <c r="I101" s="208">
        <f t="shared" si="27"/>
        <v>-6.0026104436945893E-2</v>
      </c>
      <c r="J101" s="208">
        <f t="shared" si="28"/>
        <v>2.6431787125283206E-2</v>
      </c>
    </row>
    <row r="102" spans="1:10" ht="11.1" customHeight="1" x14ac:dyDescent="0.25">
      <c r="A102" s="152"/>
      <c r="B102" s="63"/>
      <c r="C102" s="16" t="s">
        <v>71</v>
      </c>
      <c r="D102" s="75">
        <v>2609.2338</v>
      </c>
      <c r="E102" s="75">
        <v>4747.6060500000003</v>
      </c>
      <c r="F102" s="208">
        <f t="shared" si="26"/>
        <v>0.81954029953160967</v>
      </c>
      <c r="G102" s="75">
        <v>3222.4936900000002</v>
      </c>
      <c r="H102" s="75">
        <v>5831.7049399999996</v>
      </c>
      <c r="I102" s="208">
        <f t="shared" si="27"/>
        <v>0.80968700050425824</v>
      </c>
      <c r="J102" s="208">
        <f t="shared" si="28"/>
        <v>2.2875822918482374E-2</v>
      </c>
    </row>
    <row r="103" spans="1:10" ht="11.1" customHeight="1" x14ac:dyDescent="0.25">
      <c r="A103" s="152"/>
      <c r="B103" s="63"/>
      <c r="C103" s="16" t="s">
        <v>120</v>
      </c>
      <c r="D103" s="75">
        <v>3168.2800000000007</v>
      </c>
      <c r="E103" s="75">
        <v>3868.2300000000014</v>
      </c>
      <c r="F103" s="208">
        <f t="shared" si="26"/>
        <v>0.22092428699483646</v>
      </c>
      <c r="G103" s="75">
        <v>3182.1970000000006</v>
      </c>
      <c r="H103" s="75">
        <v>4113.5334299999995</v>
      </c>
      <c r="I103" s="208">
        <f t="shared" si="27"/>
        <v>0.29267089058282658</v>
      </c>
      <c r="J103" s="208">
        <f t="shared" si="28"/>
        <v>1.6136012243777444E-2</v>
      </c>
    </row>
    <row r="104" spans="1:10" ht="11.1" customHeight="1" x14ac:dyDescent="0.25">
      <c r="A104" s="152"/>
      <c r="B104" s="63"/>
      <c r="C104" s="16" t="s">
        <v>79</v>
      </c>
      <c r="D104" s="75">
        <v>1012.088</v>
      </c>
      <c r="E104" s="75">
        <v>2025.7204000000008</v>
      </c>
      <c r="F104" s="208">
        <f t="shared" si="26"/>
        <v>1.0015259542648476</v>
      </c>
      <c r="G104" s="75">
        <v>1379.6483399999997</v>
      </c>
      <c r="H104" s="75">
        <v>2843.3902200000007</v>
      </c>
      <c r="I104" s="208">
        <f t="shared" si="27"/>
        <v>1.0609528802100403</v>
      </c>
      <c r="J104" s="208">
        <f t="shared" si="28"/>
        <v>1.1153666351450328E-2</v>
      </c>
    </row>
    <row r="105" spans="1:10" ht="11.1" customHeight="1" x14ac:dyDescent="0.25">
      <c r="A105" s="152"/>
      <c r="B105" s="63"/>
      <c r="C105" s="16" t="s">
        <v>78</v>
      </c>
      <c r="D105" s="75">
        <v>11118.7304</v>
      </c>
      <c r="E105" s="75">
        <v>2441.7655</v>
      </c>
      <c r="F105" s="208">
        <f t="shared" si="26"/>
        <v>-0.78039169831836197</v>
      </c>
      <c r="G105" s="75">
        <v>10681.714059999998</v>
      </c>
      <c r="H105" s="75">
        <v>2736.94931</v>
      </c>
      <c r="I105" s="208">
        <f t="shared" si="27"/>
        <v>-0.74377246061574498</v>
      </c>
      <c r="J105" s="208">
        <f t="shared" si="28"/>
        <v>1.073613435463395E-2</v>
      </c>
    </row>
    <row r="106" spans="1:10" ht="11.1" customHeight="1" x14ac:dyDescent="0.25">
      <c r="A106" s="152"/>
      <c r="B106" s="63"/>
      <c r="C106" s="16" t="s">
        <v>182</v>
      </c>
      <c r="D106" s="75">
        <v>556.97899999999993</v>
      </c>
      <c r="E106" s="75">
        <v>1726.4479999999999</v>
      </c>
      <c r="F106" s="208">
        <f t="shared" si="26"/>
        <v>2.0996644397724151</v>
      </c>
      <c r="G106" s="75">
        <v>659.42684999999994</v>
      </c>
      <c r="H106" s="75">
        <v>2401.9871899999994</v>
      </c>
      <c r="I106" s="208">
        <f t="shared" si="27"/>
        <v>2.642537743193198</v>
      </c>
      <c r="J106" s="208">
        <f t="shared" si="28"/>
        <v>9.4221902816130926E-3</v>
      </c>
    </row>
    <row r="107" spans="1:10" ht="11.1" customHeight="1" x14ac:dyDescent="0.25">
      <c r="A107" s="152"/>
      <c r="B107" s="63"/>
      <c r="C107" s="16" t="s">
        <v>18</v>
      </c>
      <c r="D107" s="75">
        <f>D96-SUM(D97:D106)</f>
        <v>14170.977583999949</v>
      </c>
      <c r="E107" s="75">
        <f>E96-SUM(E97:E106)</f>
        <v>14370.350631000008</v>
      </c>
      <c r="F107" s="208">
        <f t="shared" si="26"/>
        <v>1.4069110322012301E-2</v>
      </c>
      <c r="G107" s="75">
        <f>G96-SUM(G97:G106)</f>
        <v>15948.059909999982</v>
      </c>
      <c r="H107" s="75">
        <f>H96-SUM(H97:H106)</f>
        <v>18577.055390000052</v>
      </c>
      <c r="I107" s="208">
        <f t="shared" si="27"/>
        <v>0.16484735415068252</v>
      </c>
      <c r="J107" s="208">
        <f t="shared" si="28"/>
        <v>7.2871558801546596E-2</v>
      </c>
    </row>
    <row r="108" spans="1:10" s="3" customFormat="1" ht="23.1" customHeight="1" x14ac:dyDescent="0.25">
      <c r="A108" s="186" t="s">
        <v>34</v>
      </c>
      <c r="B108" s="286" t="s">
        <v>294</v>
      </c>
      <c r="C108" s="287"/>
      <c r="D108" s="189">
        <v>196887.09745999999</v>
      </c>
      <c r="E108" s="189">
        <v>209856.27134800001</v>
      </c>
      <c r="F108" s="210">
        <f>(E108/D108-1)</f>
        <v>6.5871121344733385E-2</v>
      </c>
      <c r="G108" s="189">
        <v>227629.87326000002</v>
      </c>
      <c r="H108" s="189">
        <v>224813.66739999995</v>
      </c>
      <c r="I108" s="210">
        <f>(H108/G108-1)</f>
        <v>-1.2371864112859177E-2</v>
      </c>
      <c r="J108" s="210">
        <f>SUM(J109:J119)</f>
        <v>1</v>
      </c>
    </row>
    <row r="109" spans="1:10" ht="11.1" customHeight="1" x14ac:dyDescent="0.25">
      <c r="A109" s="152"/>
      <c r="B109" s="63"/>
      <c r="C109" s="16" t="s">
        <v>73</v>
      </c>
      <c r="D109" s="75">
        <v>191842.21382100001</v>
      </c>
      <c r="E109" s="75">
        <v>203576.928396</v>
      </c>
      <c r="F109" s="208">
        <f>IFERROR(((E109/D109-1)),"")</f>
        <v>6.1168573596367848E-2</v>
      </c>
      <c r="G109" s="75">
        <v>218385.20230999994</v>
      </c>
      <c r="H109" s="75">
        <v>214080.9588799999</v>
      </c>
      <c r="I109" s="208">
        <f>IFERROR(((H109/G109-1)),"")</f>
        <v>-1.9709409724062321E-2</v>
      </c>
      <c r="J109" s="208">
        <f>(H109/$H$108)</f>
        <v>0.95225953722420331</v>
      </c>
    </row>
    <row r="110" spans="1:10" ht="11.1" customHeight="1" x14ac:dyDescent="0.25">
      <c r="A110" s="152"/>
      <c r="B110" s="63"/>
      <c r="C110" s="16" t="s">
        <v>180</v>
      </c>
      <c r="D110" s="75">
        <v>2186.9749999999999</v>
      </c>
      <c r="E110" s="75">
        <v>3669.9152059999992</v>
      </c>
      <c r="F110" s="208">
        <f t="shared" ref="F110:F119" si="29">IFERROR(((E110/D110-1)),"")</f>
        <v>0.67807826152562289</v>
      </c>
      <c r="G110" s="75">
        <v>4055.0144299999997</v>
      </c>
      <c r="H110" s="75">
        <v>5771.5115900000001</v>
      </c>
      <c r="I110" s="208">
        <f t="shared" ref="I110:I114" si="30">IFERROR(((H110/G110-1)),"")</f>
        <v>0.42330235554796802</v>
      </c>
      <c r="J110" s="208">
        <f t="shared" ref="J110:J114" si="31">(H110/$H$108)</f>
        <v>2.5672423108204681E-2</v>
      </c>
    </row>
    <row r="111" spans="1:10" ht="11.1" customHeight="1" x14ac:dyDescent="0.25">
      <c r="A111" s="152"/>
      <c r="B111" s="63"/>
      <c r="C111" s="16" t="s">
        <v>119</v>
      </c>
      <c r="D111" s="75">
        <v>679.67550700000004</v>
      </c>
      <c r="E111" s="75">
        <v>675.70400800000004</v>
      </c>
      <c r="F111" s="208">
        <f t="shared" si="29"/>
        <v>-5.8432280685376536E-3</v>
      </c>
      <c r="G111" s="75">
        <v>1438.6850300000001</v>
      </c>
      <c r="H111" s="75">
        <v>1755.5244299999997</v>
      </c>
      <c r="I111" s="208">
        <f t="shared" si="30"/>
        <v>0.2202284679364459</v>
      </c>
      <c r="J111" s="208">
        <f t="shared" si="31"/>
        <v>7.8087976158339213E-3</v>
      </c>
    </row>
    <row r="112" spans="1:10" ht="11.1" customHeight="1" x14ac:dyDescent="0.25">
      <c r="A112" s="152"/>
      <c r="B112" s="63"/>
      <c r="C112" s="16" t="s">
        <v>131</v>
      </c>
      <c r="D112" s="75">
        <v>1844.7326749999997</v>
      </c>
      <c r="E112" s="75">
        <v>1272.8936610000001</v>
      </c>
      <c r="F112" s="208">
        <f t="shared" si="29"/>
        <v>-0.30998475917384605</v>
      </c>
      <c r="G112" s="75">
        <v>2476.7661299999995</v>
      </c>
      <c r="H112" s="75">
        <v>1624.46084</v>
      </c>
      <c r="I112" s="208">
        <f t="shared" si="30"/>
        <v>-0.34412021372401425</v>
      </c>
      <c r="J112" s="208">
        <f t="shared" si="31"/>
        <v>7.2258099731529061E-3</v>
      </c>
    </row>
    <row r="113" spans="1:10" ht="11.1" customHeight="1" x14ac:dyDescent="0.25">
      <c r="A113" s="152"/>
      <c r="B113" s="63"/>
      <c r="C113" s="16" t="s">
        <v>86</v>
      </c>
      <c r="D113" s="75">
        <v>195.955321</v>
      </c>
      <c r="E113" s="75">
        <v>320.30328100000003</v>
      </c>
      <c r="F113" s="208">
        <f t="shared" si="29"/>
        <v>0.63457302085713718</v>
      </c>
      <c r="G113" s="75">
        <v>512.13609000000008</v>
      </c>
      <c r="H113" s="75">
        <v>721.74398000000019</v>
      </c>
      <c r="I113" s="208">
        <f t="shared" si="30"/>
        <v>0.40928162278116376</v>
      </c>
      <c r="J113" s="208">
        <f t="shared" si="31"/>
        <v>3.2104097066119937E-3</v>
      </c>
    </row>
    <row r="114" spans="1:10" ht="11.1" customHeight="1" x14ac:dyDescent="0.25">
      <c r="A114" s="152"/>
      <c r="B114" s="63"/>
      <c r="C114" s="16" t="s">
        <v>79</v>
      </c>
      <c r="D114" s="75">
        <v>49.919971000000004</v>
      </c>
      <c r="E114" s="75">
        <v>54.439361000000005</v>
      </c>
      <c r="F114" s="208">
        <f t="shared" si="29"/>
        <v>9.05327048367075E-2</v>
      </c>
      <c r="G114" s="75">
        <v>375.54380000000009</v>
      </c>
      <c r="H114" s="75">
        <v>354.14094</v>
      </c>
      <c r="I114" s="208">
        <f t="shared" si="30"/>
        <v>-5.6991647845071824E-2</v>
      </c>
      <c r="J114" s="208">
        <f t="shared" si="31"/>
        <v>1.5752642803957928E-3</v>
      </c>
    </row>
    <row r="115" spans="1:10" ht="11.1" customHeight="1" x14ac:dyDescent="0.25">
      <c r="A115" s="152"/>
      <c r="B115" s="63"/>
      <c r="C115" s="16" t="s">
        <v>122</v>
      </c>
      <c r="D115" s="75">
        <v>7.9545000000000005E-2</v>
      </c>
      <c r="E115" s="75">
        <v>129.16</v>
      </c>
      <c r="F115" s="223">
        <f t="shared" si="29"/>
        <v>1622.7349927713872</v>
      </c>
      <c r="G115" s="75">
        <v>0.18021999999999999</v>
      </c>
      <c r="H115" s="75">
        <v>109.63471999999999</v>
      </c>
      <c r="I115" s="208">
        <f t="shared" ref="I115:I119" si="32">IFERROR(((H115/G115-1)),"")</f>
        <v>607.33825324603254</v>
      </c>
      <c r="J115" s="208">
        <f t="shared" ref="J115:J119" si="33">(H115/$H$108)</f>
        <v>4.8766928304644531E-4</v>
      </c>
    </row>
    <row r="116" spans="1:10" ht="11.1" customHeight="1" x14ac:dyDescent="0.25">
      <c r="A116" s="152"/>
      <c r="B116" s="63"/>
      <c r="C116" s="16" t="s">
        <v>178</v>
      </c>
      <c r="D116" s="75">
        <v>5.179144</v>
      </c>
      <c r="E116" s="75">
        <v>8.2155769999999997</v>
      </c>
      <c r="F116" s="208">
        <f t="shared" si="29"/>
        <v>0.58628086031205151</v>
      </c>
      <c r="G116" s="75">
        <v>67.895430000000005</v>
      </c>
      <c r="H116" s="75">
        <v>106.93811000000002</v>
      </c>
      <c r="I116" s="208">
        <f t="shared" si="32"/>
        <v>0.57504135403516865</v>
      </c>
      <c r="J116" s="208">
        <f t="shared" si="33"/>
        <v>4.7567441622546142E-4</v>
      </c>
    </row>
    <row r="117" spans="1:10" ht="11.1" customHeight="1" x14ac:dyDescent="0.25">
      <c r="A117" s="152"/>
      <c r="B117" s="63"/>
      <c r="C117" s="16" t="s">
        <v>81</v>
      </c>
      <c r="D117" s="75">
        <v>53.732793000000001</v>
      </c>
      <c r="E117" s="75">
        <v>29.207000000000001</v>
      </c>
      <c r="F117" s="208">
        <f t="shared" si="29"/>
        <v>-0.45643994348106942</v>
      </c>
      <c r="G117" s="75">
        <v>206.66455999999999</v>
      </c>
      <c r="H117" s="75">
        <v>93.396979999999999</v>
      </c>
      <c r="I117" s="208">
        <f t="shared" si="32"/>
        <v>-0.54807452230803388</v>
      </c>
      <c r="J117" s="208">
        <f t="shared" si="33"/>
        <v>4.1544173483822641E-4</v>
      </c>
    </row>
    <row r="118" spans="1:10" ht="11.1" customHeight="1" x14ac:dyDescent="0.25">
      <c r="A118" s="152"/>
      <c r="B118" s="63"/>
      <c r="C118" s="16" t="s">
        <v>135</v>
      </c>
      <c r="D118" s="75">
        <v>11.801</v>
      </c>
      <c r="E118" s="75">
        <v>36.014689999999995</v>
      </c>
      <c r="F118" s="208">
        <f t="shared" si="29"/>
        <v>2.0518337429031432</v>
      </c>
      <c r="G118" s="75">
        <v>22.664999999999999</v>
      </c>
      <c r="H118" s="75">
        <v>73.641189999999995</v>
      </c>
      <c r="I118" s="208">
        <f t="shared" si="32"/>
        <v>2.2491149349216855</v>
      </c>
      <c r="J118" s="208">
        <f t="shared" si="33"/>
        <v>3.2756544943050029E-4</v>
      </c>
    </row>
    <row r="119" spans="1:10" ht="11.1" customHeight="1" x14ac:dyDescent="0.25">
      <c r="A119" s="29"/>
      <c r="B119" s="63"/>
      <c r="C119" s="16" t="s">
        <v>18</v>
      </c>
      <c r="D119" s="75">
        <f>D108-SUM(D109:D118)</f>
        <v>16.832682999985991</v>
      </c>
      <c r="E119" s="75">
        <f>E108-SUM(E109:E118)</f>
        <v>83.490167999989353</v>
      </c>
      <c r="F119" s="208">
        <f t="shared" si="29"/>
        <v>3.9600035835082759</v>
      </c>
      <c r="G119" s="75">
        <f>G108-SUM(G109:G118)</f>
        <v>89.120260000025155</v>
      </c>
      <c r="H119" s="75">
        <f>H108-SUM(H109:H118)</f>
        <v>121.7157400000433</v>
      </c>
      <c r="I119" s="208">
        <f t="shared" si="32"/>
        <v>0.36574713763188016</v>
      </c>
      <c r="J119" s="208">
        <f t="shared" si="33"/>
        <v>5.4140720805679688E-4</v>
      </c>
    </row>
    <row r="120" spans="1:10" s="3" customFormat="1" ht="18" customHeight="1" x14ac:dyDescent="0.25">
      <c r="A120" s="186" t="s">
        <v>64</v>
      </c>
      <c r="B120" s="187" t="s">
        <v>208</v>
      </c>
      <c r="C120" s="188"/>
      <c r="D120" s="189">
        <v>44538.694383000009</v>
      </c>
      <c r="E120" s="189">
        <v>53888.289477000006</v>
      </c>
      <c r="F120" s="210">
        <f>(E120/D120-1)</f>
        <v>0.20992072676402129</v>
      </c>
      <c r="G120" s="189">
        <v>97774.805859999979</v>
      </c>
      <c r="H120" s="189">
        <v>133448.9043099999</v>
      </c>
      <c r="I120" s="210">
        <f>(H120/G120-1)</f>
        <v>0.36485982392110605</v>
      </c>
      <c r="J120" s="210">
        <f>SUM(J121:J131)</f>
        <v>1.0000000000000002</v>
      </c>
    </row>
    <row r="121" spans="1:10" ht="11.1" customHeight="1" x14ac:dyDescent="0.25">
      <c r="A121" s="152"/>
      <c r="B121" s="29"/>
      <c r="C121" s="16" t="s">
        <v>70</v>
      </c>
      <c r="D121" s="75">
        <v>17669.958737000008</v>
      </c>
      <c r="E121" s="75">
        <v>22441.257751000016</v>
      </c>
      <c r="F121" s="208">
        <f>IFERROR(((E121/D121-1)),"")</f>
        <v>0.27002321199591406</v>
      </c>
      <c r="G121" s="75">
        <v>40768.895530000009</v>
      </c>
      <c r="H121" s="75">
        <v>60140.795919999982</v>
      </c>
      <c r="I121" s="208">
        <f>IFERROR(((H121/G121-1)),"")</f>
        <v>0.47516372808640495</v>
      </c>
      <c r="J121" s="208">
        <f>(H121/$H$120)</f>
        <v>0.45066534064823621</v>
      </c>
    </row>
    <row r="122" spans="1:10" ht="11.1" customHeight="1" x14ac:dyDescent="0.25">
      <c r="A122" s="152"/>
      <c r="B122" s="29"/>
      <c r="C122" s="16" t="s">
        <v>85</v>
      </c>
      <c r="D122" s="75">
        <v>4457.2555600000005</v>
      </c>
      <c r="E122" s="75">
        <v>3932.6096869999992</v>
      </c>
      <c r="F122" s="208">
        <f t="shared" ref="F122:F131" si="34">IFERROR(((E122/D122-1)),"")</f>
        <v>-0.11770603366525412</v>
      </c>
      <c r="G122" s="75">
        <v>9616.8516900000013</v>
      </c>
      <c r="H122" s="75">
        <v>9309.0867200000048</v>
      </c>
      <c r="I122" s="208">
        <f t="shared" ref="I122:I131" si="35">IFERROR(((H122/G122-1)),"")</f>
        <v>-3.2002674047684754E-2</v>
      </c>
      <c r="J122" s="208">
        <f t="shared" ref="J122:J131" si="36">(H122/$H$120)</f>
        <v>6.9757685671027539E-2</v>
      </c>
    </row>
    <row r="123" spans="1:10" ht="11.1" customHeight="1" x14ac:dyDescent="0.25">
      <c r="A123" s="152"/>
      <c r="B123" s="29"/>
      <c r="C123" s="16" t="s">
        <v>122</v>
      </c>
      <c r="D123" s="75">
        <v>1292.8103259999998</v>
      </c>
      <c r="E123" s="75">
        <v>2556.548464</v>
      </c>
      <c r="F123" s="208">
        <f t="shared" si="34"/>
        <v>0.97751241043227899</v>
      </c>
      <c r="G123" s="75">
        <v>2771.8370099999988</v>
      </c>
      <c r="H123" s="75">
        <v>6674.2396899999994</v>
      </c>
      <c r="I123" s="208">
        <f t="shared" ref="I123:I126" si="37">IFERROR(((H123/G123-1)),"")</f>
        <v>1.407875955880971</v>
      </c>
      <c r="J123" s="208">
        <f t="shared" ref="J123:J126" si="38">(H123/$H$120)</f>
        <v>5.0013446903212001E-2</v>
      </c>
    </row>
    <row r="124" spans="1:10" ht="11.1" customHeight="1" x14ac:dyDescent="0.25">
      <c r="A124" s="152"/>
      <c r="B124" s="29"/>
      <c r="C124" s="16" t="s">
        <v>233</v>
      </c>
      <c r="D124" s="75">
        <v>1627.2708000000002</v>
      </c>
      <c r="E124" s="75">
        <v>2215.5732199999998</v>
      </c>
      <c r="F124" s="208">
        <f t="shared" si="34"/>
        <v>0.36152705499293636</v>
      </c>
      <c r="G124" s="75">
        <v>3606.8649799999989</v>
      </c>
      <c r="H124" s="75">
        <v>5656.5684299999994</v>
      </c>
      <c r="I124" s="208">
        <f t="shared" si="37"/>
        <v>0.56827839726897711</v>
      </c>
      <c r="J124" s="208">
        <f t="shared" si="38"/>
        <v>4.238752246972273E-2</v>
      </c>
    </row>
    <row r="125" spans="1:10" ht="11.1" customHeight="1" x14ac:dyDescent="0.25">
      <c r="A125" s="152"/>
      <c r="B125" s="29"/>
      <c r="C125" s="16" t="s">
        <v>72</v>
      </c>
      <c r="D125" s="75">
        <v>2343.0483799999997</v>
      </c>
      <c r="E125" s="75">
        <v>2493.9379039999999</v>
      </c>
      <c r="F125" s="208">
        <f t="shared" si="34"/>
        <v>6.4398808529937401E-2</v>
      </c>
      <c r="G125" s="75">
        <v>4963.0682799999986</v>
      </c>
      <c r="H125" s="75">
        <v>5631.7607599999965</v>
      </c>
      <c r="I125" s="208">
        <f t="shared" si="37"/>
        <v>0.13473368534837049</v>
      </c>
      <c r="J125" s="208">
        <f t="shared" si="38"/>
        <v>4.2201626076430694E-2</v>
      </c>
    </row>
    <row r="126" spans="1:10" ht="11.1" customHeight="1" x14ac:dyDescent="0.25">
      <c r="A126" s="152"/>
      <c r="B126" s="29"/>
      <c r="C126" s="16" t="s">
        <v>329</v>
      </c>
      <c r="D126" s="75">
        <v>1149.0249999999999</v>
      </c>
      <c r="E126" s="75">
        <v>1589.55</v>
      </c>
      <c r="F126" s="208">
        <f t="shared" si="34"/>
        <v>0.38339026566001633</v>
      </c>
      <c r="G126" s="75">
        <v>2273.7979099999993</v>
      </c>
      <c r="H126" s="75">
        <v>3456.2984000000001</v>
      </c>
      <c r="I126" s="208">
        <f t="shared" si="37"/>
        <v>0.52005522777527813</v>
      </c>
      <c r="J126" s="208">
        <f t="shared" si="38"/>
        <v>2.5899788521088703E-2</v>
      </c>
    </row>
    <row r="127" spans="1:10" ht="11.1" customHeight="1" x14ac:dyDescent="0.25">
      <c r="A127" s="152"/>
      <c r="B127" s="29"/>
      <c r="C127" s="16" t="s">
        <v>81</v>
      </c>
      <c r="D127" s="75">
        <v>1101.0129000000002</v>
      </c>
      <c r="E127" s="75">
        <v>1576.3398569999999</v>
      </c>
      <c r="F127" s="208">
        <f t="shared" si="34"/>
        <v>0.43171788177958659</v>
      </c>
      <c r="G127" s="75">
        <v>2142.6387300000001</v>
      </c>
      <c r="H127" s="75">
        <v>3441.44031</v>
      </c>
      <c r="I127" s="208">
        <f t="shared" si="35"/>
        <v>0.60616918840069678</v>
      </c>
      <c r="J127" s="208">
        <f t="shared" si="36"/>
        <v>2.5788449352911757E-2</v>
      </c>
    </row>
    <row r="128" spans="1:10" ht="11.1" customHeight="1" x14ac:dyDescent="0.25">
      <c r="A128" s="152"/>
      <c r="B128" s="29"/>
      <c r="C128" s="16" t="s">
        <v>121</v>
      </c>
      <c r="D128" s="75">
        <v>1232.8533200000002</v>
      </c>
      <c r="E128" s="75">
        <v>1284.924702</v>
      </c>
      <c r="F128" s="208">
        <f t="shared" si="34"/>
        <v>4.2236477896656632E-2</v>
      </c>
      <c r="G128" s="75">
        <v>2649.6559500000008</v>
      </c>
      <c r="H128" s="75">
        <v>3004.13526</v>
      </c>
      <c r="I128" s="208">
        <f t="shared" si="35"/>
        <v>0.13378314644963596</v>
      </c>
      <c r="J128" s="208">
        <f t="shared" si="36"/>
        <v>2.2511501878062907E-2</v>
      </c>
    </row>
    <row r="129" spans="1:10" ht="11.1" customHeight="1" x14ac:dyDescent="0.25">
      <c r="A129" s="152"/>
      <c r="B129" s="29"/>
      <c r="C129" s="16" t="s">
        <v>74</v>
      </c>
      <c r="D129" s="75">
        <v>639.45413700000006</v>
      </c>
      <c r="E129" s="75">
        <v>1073.0450000000001</v>
      </c>
      <c r="F129" s="208">
        <f t="shared" si="34"/>
        <v>0.67806405168350636</v>
      </c>
      <c r="G129" s="75">
        <v>1521.5049200000003</v>
      </c>
      <c r="H129" s="75">
        <v>2867.2877499999995</v>
      </c>
      <c r="I129" s="208">
        <f t="shared" si="35"/>
        <v>0.88450770832867165</v>
      </c>
      <c r="J129" s="208">
        <f t="shared" si="36"/>
        <v>2.1486034410138962E-2</v>
      </c>
    </row>
    <row r="130" spans="1:10" ht="11.1" customHeight="1" x14ac:dyDescent="0.25">
      <c r="A130" s="152"/>
      <c r="B130" s="29"/>
      <c r="C130" s="16" t="s">
        <v>71</v>
      </c>
      <c r="D130" s="75">
        <v>1114.9428339999999</v>
      </c>
      <c r="E130" s="75">
        <v>1282.772684</v>
      </c>
      <c r="F130" s="208">
        <f t="shared" si="34"/>
        <v>0.15052776239467724</v>
      </c>
      <c r="G130" s="75">
        <v>2044.5914699999996</v>
      </c>
      <c r="H130" s="75">
        <v>2725.096199999999</v>
      </c>
      <c r="I130" s="208">
        <f t="shared" si="35"/>
        <v>0.3328316389777366</v>
      </c>
      <c r="J130" s="208">
        <f t="shared" si="36"/>
        <v>2.0420521353023923E-2</v>
      </c>
    </row>
    <row r="131" spans="1:10" ht="11.1" customHeight="1" x14ac:dyDescent="0.25">
      <c r="A131" s="154"/>
      <c r="B131" s="155"/>
      <c r="C131" s="123" t="s">
        <v>18</v>
      </c>
      <c r="D131" s="122">
        <f>D120-SUM(D121:D130)</f>
        <v>11911.062388999992</v>
      </c>
      <c r="E131" s="122">
        <f>E120-SUM(E121:E130)</f>
        <v>13441.730207999994</v>
      </c>
      <c r="F131" s="211">
        <f t="shared" si="34"/>
        <v>0.12850808509017564</v>
      </c>
      <c r="G131" s="122">
        <f>G120-SUM(G121:G130)</f>
        <v>25415.099389999959</v>
      </c>
      <c r="H131" s="122">
        <f>H120-SUM(H121:H130)</f>
        <v>30542.194869999919</v>
      </c>
      <c r="I131" s="211">
        <f t="shared" si="35"/>
        <v>0.20173422898425919</v>
      </c>
      <c r="J131" s="211">
        <f t="shared" si="36"/>
        <v>0.22886808271614459</v>
      </c>
    </row>
    <row r="132" spans="1:10" ht="9" customHeight="1" x14ac:dyDescent="0.25">
      <c r="A132" s="8" t="s">
        <v>43</v>
      </c>
      <c r="B132" s="31"/>
      <c r="C132" s="32"/>
      <c r="D132" s="9"/>
      <c r="E132" s="9"/>
      <c r="F132" s="9"/>
      <c r="G132" s="9"/>
      <c r="H132" s="9"/>
      <c r="I132" s="66"/>
      <c r="J132" s="66" t="s">
        <v>239</v>
      </c>
    </row>
    <row r="133" spans="1:10" ht="9" customHeight="1" x14ac:dyDescent="0.25">
      <c r="A133" s="11" t="s">
        <v>20</v>
      </c>
      <c r="B133" s="11"/>
      <c r="C133" s="11"/>
      <c r="D133" s="11"/>
      <c r="E133" s="9"/>
      <c r="F133" s="9"/>
      <c r="G133" s="9"/>
      <c r="H133" s="9"/>
      <c r="I133" s="66"/>
      <c r="J133" s="66"/>
    </row>
    <row r="134" spans="1:10" ht="9" customHeight="1" x14ac:dyDescent="0.25">
      <c r="A134" s="233" t="s">
        <v>372</v>
      </c>
      <c r="B134" s="11"/>
      <c r="C134" s="11"/>
      <c r="D134" s="11"/>
      <c r="E134" s="11"/>
      <c r="F134" s="11"/>
      <c r="G134" s="11"/>
      <c r="H134" s="9"/>
      <c r="I134" s="66"/>
      <c r="J134" s="66"/>
    </row>
    <row r="135" spans="1:10" ht="9" customHeight="1" x14ac:dyDescent="0.25">
      <c r="A135" s="233" t="s">
        <v>373</v>
      </c>
    </row>
    <row r="136" spans="1:10" ht="9" customHeight="1" x14ac:dyDescent="0.25"/>
  </sheetData>
  <mergeCells count="11">
    <mergeCell ref="A4:A5"/>
    <mergeCell ref="B4:C5"/>
    <mergeCell ref="D4:F4"/>
    <mergeCell ref="G4:J4"/>
    <mergeCell ref="A68:F68"/>
    <mergeCell ref="B7:C7"/>
    <mergeCell ref="B108:C108"/>
    <mergeCell ref="A69:A70"/>
    <mergeCell ref="B69:C70"/>
    <mergeCell ref="D69:F69"/>
    <mergeCell ref="G69:J69"/>
  </mergeCells>
  <conditionalFormatting sqref="D8:J18">
    <cfRule type="containsBlanks" dxfId="66" priority="11">
      <formula>LEN(TRIM(D8))=0</formula>
    </cfRule>
  </conditionalFormatting>
  <conditionalFormatting sqref="D20:J30">
    <cfRule type="containsBlanks" dxfId="65" priority="9">
      <formula>LEN(TRIM(D20))=0</formula>
    </cfRule>
  </conditionalFormatting>
  <conditionalFormatting sqref="D32:J42">
    <cfRule type="containsBlanks" dxfId="64" priority="8">
      <formula>LEN(TRIM(D32))=0</formula>
    </cfRule>
  </conditionalFormatting>
  <conditionalFormatting sqref="D44:J54">
    <cfRule type="containsBlanks" dxfId="63" priority="7">
      <formula>LEN(TRIM(D44))=0</formula>
    </cfRule>
  </conditionalFormatting>
  <conditionalFormatting sqref="D56:J66">
    <cfRule type="containsBlanks" dxfId="62" priority="6">
      <formula>LEN(TRIM(D56))=0</formula>
    </cfRule>
  </conditionalFormatting>
  <conditionalFormatting sqref="D73:J83">
    <cfRule type="containsBlanks" dxfId="61" priority="5">
      <formula>LEN(TRIM(D73))=0</formula>
    </cfRule>
  </conditionalFormatting>
  <conditionalFormatting sqref="D97:J107">
    <cfRule type="containsBlanks" dxfId="60" priority="3">
      <formula>LEN(TRIM(D97))=0</formula>
    </cfRule>
  </conditionalFormatting>
  <conditionalFormatting sqref="D109:J119">
    <cfRule type="containsBlanks" dxfId="59" priority="2">
      <formula>LEN(TRIM(D109))=0</formula>
    </cfRule>
  </conditionalFormatting>
  <conditionalFormatting sqref="D121:J131">
    <cfRule type="containsBlanks" dxfId="58" priority="1">
      <formula>LEN(TRIM(D121))=0</formula>
    </cfRule>
  </conditionalFormatting>
  <conditionalFormatting sqref="F85:F95">
    <cfRule type="containsBlanks" dxfId="57" priority="4">
      <formula>LEN(TRIM(F85))=0</formula>
    </cfRule>
  </conditionalFormatting>
  <conditionalFormatting sqref="I85:I95">
    <cfRule type="containsBlanks" dxfId="56" priority="26">
      <formula>LEN(TRIM(I85))=0</formula>
    </cfRule>
  </conditionalFormatting>
  <pageMargins left="0.75" right="0.75" top="1" bottom="1" header="0" footer="0"/>
  <pageSetup paperSize="9" orientation="portrait" horizontalDpi="0" verticalDpi="0"/>
  <ignoredErrors>
    <ignoredError sqref="G66:H66 I31 G42:H42 I42:I43 G54:H54 I54:I55 G83:I83 G95:I95 I84:I94 G107:I107 I96:I106 G119:I119 I115:I118 G131:I131 I127:I130 I108:I109 I120:I122" formula="1"/>
    <ignoredError sqref="A7:A62 A72:A13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J123"/>
  <sheetViews>
    <sheetView showGridLines="0" topLeftCell="A39" zoomScaleNormal="100" zoomScalePageLayoutView="150" workbookViewId="0">
      <selection activeCell="A63" sqref="A63:H123"/>
    </sheetView>
  </sheetViews>
  <sheetFormatPr baseColWidth="10" defaultColWidth="11.42578125" defaultRowHeight="12.75" x14ac:dyDescent="0.25"/>
  <cols>
    <col min="1" max="1" width="7.7109375" style="38" customWidth="1"/>
    <col min="2" max="2" width="52.140625" style="38" customWidth="1"/>
    <col min="3" max="8" width="5.85546875" style="38" customWidth="1"/>
    <col min="9" max="9" width="11.42578125" style="38"/>
    <col min="10" max="10" width="11.42578125" style="132"/>
    <col min="11" max="16384" width="11.42578125" style="38"/>
  </cols>
  <sheetData>
    <row r="1" spans="1:8" ht="15" customHeight="1" x14ac:dyDescent="0.25">
      <c r="A1" s="85" t="s">
        <v>331</v>
      </c>
      <c r="B1" s="85"/>
      <c r="C1" s="85"/>
      <c r="D1" s="85"/>
      <c r="E1" s="85"/>
    </row>
    <row r="2" spans="1:8" ht="13.5" x14ac:dyDescent="0.25">
      <c r="A2" s="278" t="s">
        <v>58</v>
      </c>
      <c r="B2" s="278"/>
      <c r="C2" s="278"/>
      <c r="D2" s="278"/>
      <c r="E2" s="278"/>
    </row>
    <row r="3" spans="1:8" ht="3.95" customHeight="1" x14ac:dyDescent="0.25">
      <c r="A3" s="50"/>
      <c r="B3" s="50"/>
      <c r="C3" s="51"/>
      <c r="D3" s="51"/>
      <c r="E3" s="51"/>
    </row>
    <row r="4" spans="1:8" ht="12" customHeight="1" x14ac:dyDescent="0.25">
      <c r="A4" s="279" t="s">
        <v>30</v>
      </c>
      <c r="B4" s="279" t="s">
        <v>4</v>
      </c>
      <c r="C4" s="276" t="s">
        <v>352</v>
      </c>
      <c r="D4" s="277"/>
      <c r="E4" s="169" t="s">
        <v>31</v>
      </c>
      <c r="F4" s="276" t="s">
        <v>234</v>
      </c>
      <c r="G4" s="277"/>
      <c r="H4" s="222" t="s">
        <v>31</v>
      </c>
    </row>
    <row r="5" spans="1:8" ht="12" customHeight="1" x14ac:dyDescent="0.25">
      <c r="A5" s="280"/>
      <c r="B5" s="280"/>
      <c r="C5" s="164">
        <v>2023</v>
      </c>
      <c r="D5" s="165" t="s">
        <v>320</v>
      </c>
      <c r="E5" s="170" t="s">
        <v>32</v>
      </c>
      <c r="F5" s="164">
        <v>2023</v>
      </c>
      <c r="G5" s="165" t="s">
        <v>320</v>
      </c>
      <c r="H5" s="164" t="s">
        <v>32</v>
      </c>
    </row>
    <row r="6" spans="1:8" ht="5.0999999999999996" customHeight="1" x14ac:dyDescent="0.25">
      <c r="A6" s="105"/>
      <c r="B6" s="105"/>
      <c r="C6" s="68"/>
      <c r="D6" s="68"/>
      <c r="E6" s="105"/>
      <c r="F6" s="68"/>
      <c r="G6" s="68"/>
      <c r="H6" s="105"/>
    </row>
    <row r="7" spans="1:8" ht="11.1" customHeight="1" x14ac:dyDescent="0.25">
      <c r="A7" s="101" t="s">
        <v>146</v>
      </c>
      <c r="B7" s="39" t="s">
        <v>279</v>
      </c>
      <c r="C7" s="137">
        <v>3515194.75</v>
      </c>
      <c r="D7" s="137">
        <v>4203618.7960000001</v>
      </c>
      <c r="E7" s="199">
        <f>IFERROR(((D7/C7-1)),"")</f>
        <v>0.19584236293024726</v>
      </c>
      <c r="F7" s="137">
        <v>362513.29000000004</v>
      </c>
      <c r="G7" s="137">
        <v>371852.24</v>
      </c>
      <c r="H7" s="212">
        <f>IFERROR(((G7/F7-1)),"")</f>
        <v>2.5761676213305051E-2</v>
      </c>
    </row>
    <row r="8" spans="1:8" ht="11.1" customHeight="1" x14ac:dyDescent="0.25">
      <c r="A8" s="101" t="s">
        <v>148</v>
      </c>
      <c r="B8" s="39" t="s">
        <v>292</v>
      </c>
      <c r="C8" s="137">
        <v>1427092.2253999999</v>
      </c>
      <c r="D8" s="137">
        <v>1577766.858</v>
      </c>
      <c r="E8" s="199">
        <f t="shared" ref="E8:E57" si="0">IFERROR(((D8/C8-1)),"")</f>
        <v>0.10558156643153715</v>
      </c>
      <c r="F8" s="137">
        <v>83750.677000000011</v>
      </c>
      <c r="G8" s="137">
        <v>145396.33100000001</v>
      </c>
      <c r="H8" s="212">
        <f t="shared" ref="H8:H57" si="1">IFERROR(((G8/F8-1)),"")</f>
        <v>0.7360615604337144</v>
      </c>
    </row>
    <row r="9" spans="1:8" ht="11.1" customHeight="1" x14ac:dyDescent="0.25">
      <c r="A9" s="101" t="s">
        <v>147</v>
      </c>
      <c r="B9" s="39" t="s">
        <v>196</v>
      </c>
      <c r="C9" s="137">
        <v>1812773.2700000003</v>
      </c>
      <c r="D9" s="137">
        <v>2029025.8429999996</v>
      </c>
      <c r="E9" s="199">
        <f t="shared" si="0"/>
        <v>0.11929377853193923</v>
      </c>
      <c r="F9" s="137">
        <v>172229.18160899999</v>
      </c>
      <c r="G9" s="137">
        <v>209632.21999999997</v>
      </c>
      <c r="H9" s="212">
        <f t="shared" si="1"/>
        <v>0.21717015688963515</v>
      </c>
    </row>
    <row r="10" spans="1:8" ht="11.1" customHeight="1" x14ac:dyDescent="0.25">
      <c r="A10" s="101" t="s">
        <v>149</v>
      </c>
      <c r="B10" s="39" t="s">
        <v>286</v>
      </c>
      <c r="C10" s="137">
        <v>439707.74300000002</v>
      </c>
      <c r="D10" s="137">
        <v>442277.96585600002</v>
      </c>
      <c r="E10" s="199">
        <f t="shared" si="0"/>
        <v>5.8452981484113931E-3</v>
      </c>
      <c r="F10" s="137">
        <v>30048.795999999998</v>
      </c>
      <c r="G10" s="137">
        <v>10860.941855999999</v>
      </c>
      <c r="H10" s="212">
        <f t="shared" si="1"/>
        <v>-0.63855650469323288</v>
      </c>
    </row>
    <row r="11" spans="1:8" ht="11.1" customHeight="1" x14ac:dyDescent="0.25">
      <c r="A11" s="101" t="s">
        <v>66</v>
      </c>
      <c r="B11" s="39" t="s">
        <v>253</v>
      </c>
      <c r="C11" s="137">
        <v>186970.12935899998</v>
      </c>
      <c r="D11" s="137">
        <v>214035.10980000001</v>
      </c>
      <c r="E11" s="199">
        <f t="shared" si="0"/>
        <v>0.14475563842089856</v>
      </c>
      <c r="F11" s="137">
        <v>8630.1040000000012</v>
      </c>
      <c r="G11" s="137">
        <v>18439.834000000003</v>
      </c>
      <c r="H11" s="212">
        <f t="shared" si="1"/>
        <v>1.1366873446716284</v>
      </c>
    </row>
    <row r="12" spans="1:8" ht="11.1" customHeight="1" x14ac:dyDescent="0.25">
      <c r="A12" s="101" t="s">
        <v>153</v>
      </c>
      <c r="B12" s="39" t="s">
        <v>281</v>
      </c>
      <c r="C12" s="137">
        <v>95326.881495999987</v>
      </c>
      <c r="D12" s="137">
        <v>117302.31399700002</v>
      </c>
      <c r="E12" s="199">
        <f t="shared" si="0"/>
        <v>0.23052713102675182</v>
      </c>
      <c r="F12" s="137">
        <v>11440.553090999998</v>
      </c>
      <c r="G12" s="137">
        <v>12168.061553</v>
      </c>
      <c r="H12" s="212">
        <f t="shared" si="1"/>
        <v>6.3590322619307083E-2</v>
      </c>
    </row>
    <row r="13" spans="1:8" ht="11.1" customHeight="1" x14ac:dyDescent="0.25">
      <c r="A13" s="101" t="s">
        <v>151</v>
      </c>
      <c r="B13" s="39" t="s">
        <v>270</v>
      </c>
      <c r="C13" s="137">
        <v>19642.538423999998</v>
      </c>
      <c r="D13" s="137">
        <v>20390.759776999999</v>
      </c>
      <c r="E13" s="199">
        <f t="shared" si="0"/>
        <v>3.8091886947045239E-2</v>
      </c>
      <c r="F13" s="137">
        <v>1512.2211439999996</v>
      </c>
      <c r="G13" s="137">
        <v>2008.6151620000001</v>
      </c>
      <c r="H13" s="212">
        <f t="shared" si="1"/>
        <v>0.32825491163744802</v>
      </c>
    </row>
    <row r="14" spans="1:8" ht="11.1" customHeight="1" x14ac:dyDescent="0.25">
      <c r="A14" s="101" t="s">
        <v>33</v>
      </c>
      <c r="B14" s="39" t="s">
        <v>301</v>
      </c>
      <c r="C14" s="137">
        <v>138857.82733300002</v>
      </c>
      <c r="D14" s="137">
        <v>144413.83337400001</v>
      </c>
      <c r="E14" s="199">
        <f t="shared" si="0"/>
        <v>4.0012191949942544E-2</v>
      </c>
      <c r="F14" s="137">
        <v>14767.801305000001</v>
      </c>
      <c r="G14" s="137">
        <v>22180.397000000001</v>
      </c>
      <c r="H14" s="212">
        <f t="shared" si="1"/>
        <v>0.50194308156694145</v>
      </c>
    </row>
    <row r="15" spans="1:8" ht="11.1" customHeight="1" x14ac:dyDescent="0.25">
      <c r="A15" s="101" t="s">
        <v>155</v>
      </c>
      <c r="B15" s="39" t="s">
        <v>287</v>
      </c>
      <c r="C15" s="137">
        <v>169271.69399599999</v>
      </c>
      <c r="D15" s="137">
        <v>153862.94954599999</v>
      </c>
      <c r="E15" s="199">
        <f t="shared" si="0"/>
        <v>-9.1029658215413867E-2</v>
      </c>
      <c r="F15" s="137">
        <v>14947.603999999999</v>
      </c>
      <c r="G15" s="137">
        <v>10910.14</v>
      </c>
      <c r="H15" s="212">
        <f t="shared" si="1"/>
        <v>-0.27010777111836792</v>
      </c>
    </row>
    <row r="16" spans="1:8" ht="11.1" customHeight="1" x14ac:dyDescent="0.25">
      <c r="A16" s="101" t="s">
        <v>34</v>
      </c>
      <c r="B16" s="39" t="s">
        <v>294</v>
      </c>
      <c r="C16" s="137">
        <v>74725.399451000005</v>
      </c>
      <c r="D16" s="137">
        <v>63029.478187000008</v>
      </c>
      <c r="E16" s="199">
        <f t="shared" si="0"/>
        <v>-0.1565186850780157</v>
      </c>
      <c r="F16" s="137">
        <v>5179.5738490000003</v>
      </c>
      <c r="G16" s="137">
        <v>5318.257290999999</v>
      </c>
      <c r="H16" s="212">
        <f t="shared" si="1"/>
        <v>2.677506799652507E-2</v>
      </c>
    </row>
    <row r="17" spans="1:8" ht="23.1" customHeight="1" x14ac:dyDescent="0.25">
      <c r="A17" s="101" t="s">
        <v>152</v>
      </c>
      <c r="B17" s="39" t="s">
        <v>381</v>
      </c>
      <c r="C17" s="137">
        <v>34984.163</v>
      </c>
      <c r="D17" s="137">
        <v>28312.459000000003</v>
      </c>
      <c r="E17" s="199">
        <f t="shared" si="0"/>
        <v>-0.19070640621014712</v>
      </c>
      <c r="F17" s="137">
        <v>1583.175</v>
      </c>
      <c r="G17" s="137">
        <v>3236.1149999999998</v>
      </c>
      <c r="H17" s="212">
        <f t="shared" si="1"/>
        <v>1.0440665119143491</v>
      </c>
    </row>
    <row r="18" spans="1:8" ht="11.1" customHeight="1" x14ac:dyDescent="0.25">
      <c r="A18" s="101" t="s">
        <v>150</v>
      </c>
      <c r="B18" s="39" t="s">
        <v>237</v>
      </c>
      <c r="C18" s="137">
        <v>227743.59999999995</v>
      </c>
      <c r="D18" s="137">
        <v>222341.58000000005</v>
      </c>
      <c r="E18" s="199">
        <f t="shared" si="0"/>
        <v>-2.371974448458658E-2</v>
      </c>
      <c r="F18" s="137">
        <v>5868.2699999999995</v>
      </c>
      <c r="G18" s="137">
        <v>4614.0999999999995</v>
      </c>
      <c r="H18" s="212">
        <f t="shared" si="1"/>
        <v>-0.21372056841283715</v>
      </c>
    </row>
    <row r="19" spans="1:8" ht="11.1" customHeight="1" x14ac:dyDescent="0.25">
      <c r="A19" s="101" t="s">
        <v>166</v>
      </c>
      <c r="B19" s="39" t="s">
        <v>289</v>
      </c>
      <c r="C19" s="137">
        <v>40002.568136000002</v>
      </c>
      <c r="D19" s="137">
        <v>42927.331245000001</v>
      </c>
      <c r="E19" s="199">
        <f t="shared" si="0"/>
        <v>7.3114383532988159E-2</v>
      </c>
      <c r="F19" s="137">
        <v>2014.7731900000001</v>
      </c>
      <c r="G19" s="137">
        <v>3099.3645999999994</v>
      </c>
      <c r="H19" s="212">
        <f t="shared" si="1"/>
        <v>0.53831935792236707</v>
      </c>
    </row>
    <row r="20" spans="1:8" ht="11.1" customHeight="1" x14ac:dyDescent="0.25">
      <c r="A20" s="101" t="s">
        <v>117</v>
      </c>
      <c r="B20" s="39" t="s">
        <v>298</v>
      </c>
      <c r="C20" s="137">
        <v>21064.437493999998</v>
      </c>
      <c r="D20" s="137">
        <v>25256.106342999999</v>
      </c>
      <c r="E20" s="199">
        <f t="shared" si="0"/>
        <v>0.19899267902093087</v>
      </c>
      <c r="F20" s="137">
        <v>1898.4733229999999</v>
      </c>
      <c r="G20" s="137">
        <v>2107.6715280000003</v>
      </c>
      <c r="H20" s="212">
        <f t="shared" si="1"/>
        <v>0.11019285994992112</v>
      </c>
    </row>
    <row r="21" spans="1:8" ht="23.1" customHeight="1" x14ac:dyDescent="0.25">
      <c r="A21" s="101" t="s">
        <v>154</v>
      </c>
      <c r="B21" s="39" t="s">
        <v>283</v>
      </c>
      <c r="C21" s="137">
        <v>17818.823</v>
      </c>
      <c r="D21" s="137">
        <v>24183.561800000003</v>
      </c>
      <c r="E21" s="199">
        <f t="shared" si="0"/>
        <v>0.35719187513114647</v>
      </c>
      <c r="F21" s="137">
        <v>1137.2</v>
      </c>
      <c r="G21" s="137">
        <v>1173.1099999999999</v>
      </c>
      <c r="H21" s="212">
        <f t="shared" si="1"/>
        <v>3.1577558916637161E-2</v>
      </c>
    </row>
    <row r="22" spans="1:8" ht="11.1" customHeight="1" x14ac:dyDescent="0.25">
      <c r="A22" s="101" t="s">
        <v>157</v>
      </c>
      <c r="B22" s="39" t="s">
        <v>221</v>
      </c>
      <c r="C22" s="137">
        <v>59952.921099999992</v>
      </c>
      <c r="D22" s="137">
        <v>54462.692999999992</v>
      </c>
      <c r="E22" s="199">
        <f t="shared" si="0"/>
        <v>-9.1575656352797852E-2</v>
      </c>
      <c r="F22" s="137">
        <v>4273.2209999999995</v>
      </c>
      <c r="G22" s="137">
        <v>4194.3159999999989</v>
      </c>
      <c r="H22" s="212">
        <f t="shared" si="1"/>
        <v>-1.8464993970590537E-2</v>
      </c>
    </row>
    <row r="23" spans="1:8" ht="11.1" customHeight="1" x14ac:dyDescent="0.25">
      <c r="A23" s="101" t="s">
        <v>113</v>
      </c>
      <c r="B23" s="39" t="s">
        <v>264</v>
      </c>
      <c r="C23" s="137">
        <v>5179.5603070000006</v>
      </c>
      <c r="D23" s="137">
        <v>9885.5069739999981</v>
      </c>
      <c r="E23" s="199">
        <f t="shared" si="0"/>
        <v>0.9085610337696175</v>
      </c>
      <c r="F23" s="137">
        <v>252.92757900000004</v>
      </c>
      <c r="G23" s="137">
        <v>718.36758099999986</v>
      </c>
      <c r="H23" s="212">
        <f t="shared" si="1"/>
        <v>1.8402105608261872</v>
      </c>
    </row>
    <row r="24" spans="1:8" ht="11.1" customHeight="1" x14ac:dyDescent="0.25">
      <c r="A24" s="101" t="s">
        <v>65</v>
      </c>
      <c r="B24" s="39" t="s">
        <v>274</v>
      </c>
      <c r="C24" s="137">
        <v>103171.16086799999</v>
      </c>
      <c r="D24" s="137">
        <v>88129.163609999989</v>
      </c>
      <c r="E24" s="199">
        <f t="shared" si="0"/>
        <v>-0.14579653007147164</v>
      </c>
      <c r="F24" s="137">
        <v>2979.2046789999999</v>
      </c>
      <c r="G24" s="137">
        <v>7546.7330000000002</v>
      </c>
      <c r="H24" s="212">
        <f t="shared" si="1"/>
        <v>1.5331367976144348</v>
      </c>
    </row>
    <row r="25" spans="1:8" ht="11.1" customHeight="1" x14ac:dyDescent="0.25">
      <c r="A25" s="101" t="s">
        <v>160</v>
      </c>
      <c r="B25" s="39" t="s">
        <v>285</v>
      </c>
      <c r="C25" s="137">
        <v>3558.9376790000006</v>
      </c>
      <c r="D25" s="137">
        <v>3861.5845659999995</v>
      </c>
      <c r="E25" s="199">
        <f t="shared" si="0"/>
        <v>8.5038546413950478E-2</v>
      </c>
      <c r="F25" s="137">
        <v>270.675051</v>
      </c>
      <c r="G25" s="137">
        <v>304.12189000000006</v>
      </c>
      <c r="H25" s="212">
        <f t="shared" si="1"/>
        <v>0.12356823754694735</v>
      </c>
    </row>
    <row r="26" spans="1:8" ht="11.1" customHeight="1" x14ac:dyDescent="0.25">
      <c r="A26" s="101" t="s">
        <v>188</v>
      </c>
      <c r="B26" s="39" t="s">
        <v>303</v>
      </c>
      <c r="C26" s="137">
        <v>30111.950945000001</v>
      </c>
      <c r="D26" s="137">
        <v>80242.151434999992</v>
      </c>
      <c r="E26" s="199">
        <f t="shared" si="0"/>
        <v>1.664794173634371</v>
      </c>
      <c r="F26" s="137">
        <v>5922.9883199999995</v>
      </c>
      <c r="G26" s="137">
        <v>15423.084499999999</v>
      </c>
      <c r="H26" s="212">
        <f t="shared" si="1"/>
        <v>1.6039363352990708</v>
      </c>
    </row>
    <row r="27" spans="1:8" ht="11.1" customHeight="1" x14ac:dyDescent="0.25">
      <c r="A27" s="101" t="s">
        <v>170</v>
      </c>
      <c r="B27" s="39" t="s">
        <v>282</v>
      </c>
      <c r="C27" s="137">
        <v>81594.732999999993</v>
      </c>
      <c r="D27" s="137">
        <v>109016.53828399999</v>
      </c>
      <c r="E27" s="199">
        <f t="shared" si="0"/>
        <v>0.33607322771679393</v>
      </c>
      <c r="F27" s="137">
        <v>9613.264000000001</v>
      </c>
      <c r="G27" s="137">
        <v>11486.204</v>
      </c>
      <c r="H27" s="212">
        <f t="shared" si="1"/>
        <v>0.19482872830705555</v>
      </c>
    </row>
    <row r="28" spans="1:8" ht="11.1" customHeight="1" x14ac:dyDescent="0.25">
      <c r="A28" s="101" t="s">
        <v>161</v>
      </c>
      <c r="B28" s="39" t="s">
        <v>304</v>
      </c>
      <c r="C28" s="137">
        <v>13748.743187</v>
      </c>
      <c r="D28" s="137">
        <v>22334.758750000005</v>
      </c>
      <c r="E28" s="199">
        <f t="shared" si="0"/>
        <v>0.62449457715658219</v>
      </c>
      <c r="F28" s="137">
        <v>740.29599999999994</v>
      </c>
      <c r="G28" s="137">
        <v>1442.8480000000002</v>
      </c>
      <c r="H28" s="212">
        <f t="shared" si="1"/>
        <v>0.94901498859915545</v>
      </c>
    </row>
    <row r="29" spans="1:8" ht="11.1" customHeight="1" x14ac:dyDescent="0.25">
      <c r="A29" s="101" t="s">
        <v>172</v>
      </c>
      <c r="B29" s="39" t="s">
        <v>267</v>
      </c>
      <c r="C29" s="137">
        <v>17211.727739999998</v>
      </c>
      <c r="D29" s="137">
        <v>17192.974785999999</v>
      </c>
      <c r="E29" s="199">
        <f t="shared" si="0"/>
        <v>-1.0895451219820051E-3</v>
      </c>
      <c r="F29" s="137">
        <v>1732.8451229999994</v>
      </c>
      <c r="G29" s="137">
        <v>1538.7175119999999</v>
      </c>
      <c r="H29" s="212">
        <f t="shared" si="1"/>
        <v>-0.11202825250990389</v>
      </c>
    </row>
    <row r="30" spans="1:8" ht="11.1" customHeight="1" x14ac:dyDescent="0.25">
      <c r="A30" s="101" t="s">
        <v>159</v>
      </c>
      <c r="B30" s="39" t="s">
        <v>220</v>
      </c>
      <c r="C30" s="137">
        <v>42366.355651999998</v>
      </c>
      <c r="D30" s="137">
        <v>39294.967389999998</v>
      </c>
      <c r="E30" s="199">
        <f>IFERROR(((D30/C30-1)),"")</f>
        <v>-7.249592783548775E-2</v>
      </c>
      <c r="F30" s="137">
        <v>1165.8316920000002</v>
      </c>
      <c r="G30" s="137">
        <v>2224.2905999999994</v>
      </c>
      <c r="H30" s="212">
        <f t="shared" si="1"/>
        <v>0.90790027005030072</v>
      </c>
    </row>
    <row r="31" spans="1:8" ht="11.1" customHeight="1" x14ac:dyDescent="0.25">
      <c r="A31" s="101" t="s">
        <v>116</v>
      </c>
      <c r="B31" s="39" t="s">
        <v>262</v>
      </c>
      <c r="C31" s="137">
        <v>2402.4412900000002</v>
      </c>
      <c r="D31" s="137">
        <v>2417.6654500000004</v>
      </c>
      <c r="E31" s="199">
        <f t="shared" si="0"/>
        <v>6.3369540239628375E-3</v>
      </c>
      <c r="F31" s="137">
        <v>253.95075299999999</v>
      </c>
      <c r="G31" s="137">
        <v>136.86032399999999</v>
      </c>
      <c r="H31" s="212">
        <f t="shared" si="1"/>
        <v>-0.46107533691778424</v>
      </c>
    </row>
    <row r="32" spans="1:8" ht="11.1" customHeight="1" x14ac:dyDescent="0.25">
      <c r="A32" s="101" t="s">
        <v>163</v>
      </c>
      <c r="B32" s="39" t="s">
        <v>302</v>
      </c>
      <c r="C32" s="137">
        <v>21292.453699999998</v>
      </c>
      <c r="D32" s="137">
        <v>21626.439431999999</v>
      </c>
      <c r="E32" s="199">
        <f t="shared" si="0"/>
        <v>1.5685638522722201E-2</v>
      </c>
      <c r="F32" s="137">
        <v>1826.3308510000002</v>
      </c>
      <c r="G32" s="137">
        <v>2469.991493</v>
      </c>
      <c r="H32" s="212">
        <f t="shared" si="1"/>
        <v>0.35243375626467999</v>
      </c>
    </row>
    <row r="33" spans="1:8" ht="11.1" customHeight="1" x14ac:dyDescent="0.25">
      <c r="A33" s="101" t="s">
        <v>118</v>
      </c>
      <c r="B33" s="39" t="s">
        <v>256</v>
      </c>
      <c r="C33" s="137">
        <v>10471.17755</v>
      </c>
      <c r="D33" s="137">
        <v>34900.484409999997</v>
      </c>
      <c r="E33" s="199">
        <f t="shared" si="0"/>
        <v>2.3330047402357335</v>
      </c>
      <c r="F33" s="137">
        <v>1654.6082000000001</v>
      </c>
      <c r="G33" s="137">
        <v>798.21843999999999</v>
      </c>
      <c r="H33" s="212">
        <f t="shared" si="1"/>
        <v>-0.5175785784211635</v>
      </c>
    </row>
    <row r="34" spans="1:8" ht="11.1" customHeight="1" x14ac:dyDescent="0.25">
      <c r="A34" s="101" t="s">
        <v>158</v>
      </c>
      <c r="B34" s="39" t="s">
        <v>219</v>
      </c>
      <c r="C34" s="137">
        <v>55154.591999999997</v>
      </c>
      <c r="D34" s="137">
        <v>96715.678</v>
      </c>
      <c r="E34" s="199">
        <f t="shared" si="0"/>
        <v>0.75353809162435659</v>
      </c>
      <c r="F34" s="137">
        <v>859.69399999999996</v>
      </c>
      <c r="G34" s="137">
        <v>17477.701000000001</v>
      </c>
      <c r="H34" s="212">
        <f t="shared" si="1"/>
        <v>19.330141887694925</v>
      </c>
    </row>
    <row r="35" spans="1:8" ht="11.1" customHeight="1" x14ac:dyDescent="0.25">
      <c r="A35" s="101" t="s">
        <v>186</v>
      </c>
      <c r="B35" s="39" t="s">
        <v>284</v>
      </c>
      <c r="C35" s="137">
        <v>26914.648619999993</v>
      </c>
      <c r="D35" s="137">
        <v>26953.094272999999</v>
      </c>
      <c r="E35" s="199">
        <f t="shared" si="0"/>
        <v>1.4284285685022269E-3</v>
      </c>
      <c r="F35" s="137">
        <v>2038.9069969999998</v>
      </c>
      <c r="G35" s="137">
        <v>2512.4264299999995</v>
      </c>
      <c r="H35" s="212">
        <f t="shared" si="1"/>
        <v>0.23224180097313174</v>
      </c>
    </row>
    <row r="36" spans="1:8" ht="11.1" customHeight="1" x14ac:dyDescent="0.25">
      <c r="A36" s="101" t="s">
        <v>165</v>
      </c>
      <c r="B36" s="39" t="s">
        <v>276</v>
      </c>
      <c r="C36" s="137">
        <v>116245.62000000001</v>
      </c>
      <c r="D36" s="137">
        <v>117261.70999999999</v>
      </c>
      <c r="E36" s="199">
        <f t="shared" si="0"/>
        <v>8.7408884739053061E-3</v>
      </c>
      <c r="F36" s="137">
        <v>23911.11</v>
      </c>
      <c r="G36" s="137">
        <v>21311.5</v>
      </c>
      <c r="H36" s="212">
        <f t="shared" si="1"/>
        <v>-0.10871975412266521</v>
      </c>
    </row>
    <row r="37" spans="1:8" ht="23.1" customHeight="1" x14ac:dyDescent="0.25">
      <c r="A37" s="101" t="s">
        <v>167</v>
      </c>
      <c r="B37" s="39" t="s">
        <v>272</v>
      </c>
      <c r="C37" s="137">
        <v>7836.0385469999983</v>
      </c>
      <c r="D37" s="137">
        <v>9263.0503520000002</v>
      </c>
      <c r="E37" s="199">
        <f t="shared" si="0"/>
        <v>0.18210882915402826</v>
      </c>
      <c r="F37" s="137">
        <v>556.03335199999992</v>
      </c>
      <c r="G37" s="137">
        <v>649.77143900000033</v>
      </c>
      <c r="H37" s="212">
        <f t="shared" si="1"/>
        <v>0.16858356906619587</v>
      </c>
    </row>
    <row r="38" spans="1:8" ht="23.1" customHeight="1" x14ac:dyDescent="0.25">
      <c r="A38" s="101" t="s">
        <v>109</v>
      </c>
      <c r="B38" s="39" t="s">
        <v>261</v>
      </c>
      <c r="C38" s="137">
        <v>2153.7094690000004</v>
      </c>
      <c r="D38" s="137">
        <v>2202.4134510000004</v>
      </c>
      <c r="E38" s="199">
        <f t="shared" si="0"/>
        <v>2.261399817432852E-2</v>
      </c>
      <c r="F38" s="137">
        <v>177.34628799999999</v>
      </c>
      <c r="G38" s="137">
        <v>277.087513</v>
      </c>
      <c r="H38" s="212">
        <f t="shared" si="1"/>
        <v>0.5624094314283028</v>
      </c>
    </row>
    <row r="39" spans="1:8" ht="11.1" customHeight="1" x14ac:dyDescent="0.25">
      <c r="A39" s="101" t="s">
        <v>138</v>
      </c>
      <c r="B39" s="39" t="s">
        <v>271</v>
      </c>
      <c r="C39" s="137">
        <v>3565.1256880000001</v>
      </c>
      <c r="D39" s="137">
        <v>8623.1943439999995</v>
      </c>
      <c r="E39" s="199">
        <f t="shared" si="0"/>
        <v>1.4187630671830607</v>
      </c>
      <c r="F39" s="137">
        <v>443.18711799999994</v>
      </c>
      <c r="G39" s="137">
        <v>542.01203200000009</v>
      </c>
      <c r="H39" s="212">
        <f t="shared" si="1"/>
        <v>0.22298688293552837</v>
      </c>
    </row>
    <row r="40" spans="1:8" ht="11.1" customHeight="1" x14ac:dyDescent="0.25">
      <c r="A40" s="101" t="s">
        <v>164</v>
      </c>
      <c r="B40" s="39" t="s">
        <v>305</v>
      </c>
      <c r="C40" s="137">
        <v>46122.132459999993</v>
      </c>
      <c r="D40" s="137">
        <v>60750.686285000003</v>
      </c>
      <c r="E40" s="199">
        <f t="shared" si="0"/>
        <v>0.31716993653072767</v>
      </c>
      <c r="F40" s="137">
        <v>4229.9442859999999</v>
      </c>
      <c r="G40" s="137">
        <v>10071.160319000001</v>
      </c>
      <c r="H40" s="212">
        <f t="shared" si="1"/>
        <v>1.380920323781305</v>
      </c>
    </row>
    <row r="41" spans="1:8" ht="11.1" customHeight="1" x14ac:dyDescent="0.25">
      <c r="A41" s="101" t="s">
        <v>156</v>
      </c>
      <c r="B41" s="39" t="s">
        <v>223</v>
      </c>
      <c r="C41" s="137">
        <v>4219.2000000000007</v>
      </c>
      <c r="D41" s="137">
        <v>5324.19</v>
      </c>
      <c r="E41" s="199">
        <f t="shared" si="0"/>
        <v>0.26189562002275291</v>
      </c>
      <c r="F41" s="137">
        <v>117.6</v>
      </c>
      <c r="G41" s="137">
        <v>470.40000000000003</v>
      </c>
      <c r="H41" s="212">
        <f t="shared" si="1"/>
        <v>3.0000000000000009</v>
      </c>
    </row>
    <row r="42" spans="1:8" ht="11.1" customHeight="1" x14ac:dyDescent="0.25">
      <c r="A42" s="101" t="s">
        <v>136</v>
      </c>
      <c r="B42" s="39" t="s">
        <v>268</v>
      </c>
      <c r="C42" s="137">
        <v>31619.355034</v>
      </c>
      <c r="D42" s="137">
        <v>23717.054568999996</v>
      </c>
      <c r="E42" s="199">
        <f t="shared" si="0"/>
        <v>-0.24991972342581725</v>
      </c>
      <c r="F42" s="137">
        <v>3138.9179199999999</v>
      </c>
      <c r="G42" s="137">
        <v>2373.9620009999994</v>
      </c>
      <c r="H42" s="212">
        <f t="shared" si="1"/>
        <v>-0.24370051670545134</v>
      </c>
    </row>
    <row r="43" spans="1:8" ht="11.1" customHeight="1" x14ac:dyDescent="0.25">
      <c r="A43" s="101" t="s">
        <v>185</v>
      </c>
      <c r="B43" s="39" t="s">
        <v>280</v>
      </c>
      <c r="C43" s="137">
        <v>27529.126340000003</v>
      </c>
      <c r="D43" s="137">
        <v>27536.305587999996</v>
      </c>
      <c r="E43" s="199">
        <f t="shared" si="0"/>
        <v>2.6078735341350523E-4</v>
      </c>
      <c r="F43" s="137">
        <v>1732.0584600000002</v>
      </c>
      <c r="G43" s="137">
        <v>2222.5813399999997</v>
      </c>
      <c r="H43" s="212">
        <f t="shared" si="1"/>
        <v>0.28320226558634709</v>
      </c>
    </row>
    <row r="44" spans="1:8" ht="11.1" customHeight="1" x14ac:dyDescent="0.25">
      <c r="A44" s="101" t="s">
        <v>192</v>
      </c>
      <c r="B44" s="39" t="s">
        <v>278</v>
      </c>
      <c r="C44" s="137">
        <v>2975.1665309999998</v>
      </c>
      <c r="D44" s="137">
        <v>2666.7519769999999</v>
      </c>
      <c r="E44" s="199">
        <f t="shared" si="0"/>
        <v>-0.10366295492586663</v>
      </c>
      <c r="F44" s="137">
        <v>163.34553</v>
      </c>
      <c r="G44" s="137">
        <v>135.353838</v>
      </c>
      <c r="H44" s="212">
        <f t="shared" si="1"/>
        <v>-0.17136490971010965</v>
      </c>
    </row>
    <row r="45" spans="1:8" ht="11.1" customHeight="1" x14ac:dyDescent="0.25">
      <c r="A45" s="101" t="s">
        <v>173</v>
      </c>
      <c r="B45" s="39" t="s">
        <v>226</v>
      </c>
      <c r="C45" s="137">
        <v>19789.742200000001</v>
      </c>
      <c r="D45" s="137">
        <v>28176.509528999999</v>
      </c>
      <c r="E45" s="199">
        <f t="shared" si="0"/>
        <v>0.42379366260769169</v>
      </c>
      <c r="F45" s="137">
        <v>1836.9</v>
      </c>
      <c r="G45" s="137">
        <v>2208.0111499999998</v>
      </c>
      <c r="H45" s="212">
        <f t="shared" si="1"/>
        <v>0.20203122107899163</v>
      </c>
    </row>
    <row r="46" spans="1:8" ht="11.1" customHeight="1" x14ac:dyDescent="0.25">
      <c r="A46" s="101" t="s">
        <v>195</v>
      </c>
      <c r="B46" s="39" t="s">
        <v>290</v>
      </c>
      <c r="C46" s="137">
        <v>12965.124010000003</v>
      </c>
      <c r="D46" s="137">
        <v>28156.803999999996</v>
      </c>
      <c r="E46" s="199">
        <f t="shared" si="0"/>
        <v>1.1717342601800529</v>
      </c>
      <c r="F46" s="137">
        <v>318.76</v>
      </c>
      <c r="G46" s="137">
        <v>10.309999999999999</v>
      </c>
      <c r="H46" s="212">
        <f t="shared" si="1"/>
        <v>-0.96765591667712381</v>
      </c>
    </row>
    <row r="47" spans="1:8" ht="11.1" customHeight="1" x14ac:dyDescent="0.25">
      <c r="A47" s="101" t="s">
        <v>190</v>
      </c>
      <c r="B47" s="39" t="s">
        <v>222</v>
      </c>
      <c r="C47" s="137">
        <v>47653.75</v>
      </c>
      <c r="D47" s="137">
        <v>41673.818399999996</v>
      </c>
      <c r="E47" s="199">
        <f t="shared" si="0"/>
        <v>-0.12548711486504216</v>
      </c>
      <c r="F47" s="137">
        <v>26.5</v>
      </c>
      <c r="G47" s="137">
        <v>1091.5649999999998</v>
      </c>
      <c r="H47" s="212">
        <f t="shared" si="1"/>
        <v>40.191132075471693</v>
      </c>
    </row>
    <row r="48" spans="1:8" ht="11.1" customHeight="1" x14ac:dyDescent="0.25">
      <c r="A48" s="101" t="s">
        <v>171</v>
      </c>
      <c r="B48" s="39" t="s">
        <v>310</v>
      </c>
      <c r="C48" s="137">
        <v>14365.1885</v>
      </c>
      <c r="D48" s="137">
        <v>13193.211806000001</v>
      </c>
      <c r="E48" s="199">
        <f t="shared" si="0"/>
        <v>-8.1584498108047687E-2</v>
      </c>
      <c r="F48" s="137">
        <v>137.554226</v>
      </c>
      <c r="G48" s="137">
        <v>911.74300000000005</v>
      </c>
      <c r="H48" s="212">
        <f t="shared" si="1"/>
        <v>5.6282441951292723</v>
      </c>
    </row>
    <row r="49" spans="1:8" ht="23.1" customHeight="1" x14ac:dyDescent="0.25">
      <c r="A49" s="101" t="s">
        <v>137</v>
      </c>
      <c r="B49" s="246" t="s">
        <v>269</v>
      </c>
      <c r="C49" s="137">
        <v>13877.472784</v>
      </c>
      <c r="D49" s="137">
        <v>11371.834851</v>
      </c>
      <c r="E49" s="199">
        <f t="shared" si="0"/>
        <v>-0.18055433954003997</v>
      </c>
      <c r="F49" s="137">
        <v>693.25693000000001</v>
      </c>
      <c r="G49" s="137">
        <v>1027.073631</v>
      </c>
      <c r="H49" s="212">
        <f t="shared" si="1"/>
        <v>0.48151945772832017</v>
      </c>
    </row>
    <row r="50" spans="1:8" ht="11.1" customHeight="1" x14ac:dyDescent="0.25">
      <c r="A50" s="101" t="s">
        <v>189</v>
      </c>
      <c r="B50" s="39" t="s">
        <v>224</v>
      </c>
      <c r="C50" s="137">
        <v>15141.506894999999</v>
      </c>
      <c r="D50" s="137">
        <v>14238.422747000002</v>
      </c>
      <c r="E50" s="199">
        <f t="shared" si="0"/>
        <v>-5.9642950616639823E-2</v>
      </c>
      <c r="F50" s="137">
        <v>1425.610643</v>
      </c>
      <c r="G50" s="137">
        <v>1909.7764419999996</v>
      </c>
      <c r="H50" s="212">
        <f t="shared" si="1"/>
        <v>0.3396199385697205</v>
      </c>
    </row>
    <row r="51" spans="1:8" ht="11.1" customHeight="1" x14ac:dyDescent="0.25">
      <c r="A51" s="101" t="s">
        <v>184</v>
      </c>
      <c r="B51" s="39" t="s">
        <v>273</v>
      </c>
      <c r="C51" s="137">
        <v>29683.319</v>
      </c>
      <c r="D51" s="137">
        <v>26132.753780000003</v>
      </c>
      <c r="E51" s="199">
        <f>IFERROR(((D51/C51-1)),"")</f>
        <v>-0.11961483215539326</v>
      </c>
      <c r="F51" s="137">
        <v>1331.7279999999998</v>
      </c>
      <c r="G51" s="137">
        <v>911.76900000000001</v>
      </c>
      <c r="H51" s="212">
        <f t="shared" si="1"/>
        <v>-0.31534893011185461</v>
      </c>
    </row>
    <row r="52" spans="1:8" ht="23.1" customHeight="1" x14ac:dyDescent="0.25">
      <c r="A52" s="101" t="s">
        <v>162</v>
      </c>
      <c r="B52" s="39" t="s">
        <v>277</v>
      </c>
      <c r="C52" s="137">
        <v>3277.1479279999999</v>
      </c>
      <c r="D52" s="137">
        <v>2655.8963800000001</v>
      </c>
      <c r="E52" s="199">
        <f t="shared" si="0"/>
        <v>-0.18957079803814081</v>
      </c>
      <c r="F52" s="137">
        <v>281.85106100000002</v>
      </c>
      <c r="G52" s="137">
        <v>213.276341</v>
      </c>
      <c r="H52" s="212">
        <f t="shared" si="1"/>
        <v>-0.24330126612509018</v>
      </c>
    </row>
    <row r="53" spans="1:8" ht="11.1" customHeight="1" x14ac:dyDescent="0.25">
      <c r="A53" s="101" t="s">
        <v>169</v>
      </c>
      <c r="B53" s="39" t="s">
        <v>275</v>
      </c>
      <c r="C53" s="137">
        <v>2258.2177980000001</v>
      </c>
      <c r="D53" s="137">
        <v>2344.020102</v>
      </c>
      <c r="E53" s="199">
        <f t="shared" si="0"/>
        <v>3.7995583984853365E-2</v>
      </c>
      <c r="F53" s="137">
        <v>189.16000000000003</v>
      </c>
      <c r="G53" s="137">
        <v>456.59099999999995</v>
      </c>
      <c r="H53" s="212">
        <f t="shared" si="1"/>
        <v>1.4137819835060261</v>
      </c>
    </row>
    <row r="54" spans="1:8" ht="11.1" customHeight="1" x14ac:dyDescent="0.25">
      <c r="A54" s="101" t="s">
        <v>187</v>
      </c>
      <c r="B54" s="39" t="s">
        <v>225</v>
      </c>
      <c r="C54" s="137">
        <v>14972.427056</v>
      </c>
      <c r="D54" s="137">
        <v>16875.475825000001</v>
      </c>
      <c r="E54" s="199">
        <f t="shared" si="0"/>
        <v>0.12710355922137406</v>
      </c>
      <c r="F54" s="137">
        <v>1095.21036</v>
      </c>
      <c r="G54" s="137">
        <v>1940.17632</v>
      </c>
      <c r="H54" s="212">
        <f t="shared" si="1"/>
        <v>0.77151019645212271</v>
      </c>
    </row>
    <row r="55" spans="1:8" ht="11.1" customHeight="1" x14ac:dyDescent="0.25">
      <c r="A55" s="101" t="s">
        <v>191</v>
      </c>
      <c r="B55" s="39" t="s">
        <v>229</v>
      </c>
      <c r="C55" s="137">
        <v>33.789307999999998</v>
      </c>
      <c r="D55" s="137">
        <v>90.396433999999999</v>
      </c>
      <c r="E55" s="199">
        <f t="shared" si="0"/>
        <v>1.6752969903970807</v>
      </c>
      <c r="F55" s="137">
        <v>3.8735999999999997</v>
      </c>
      <c r="G55" s="137">
        <v>10.369079999999999</v>
      </c>
      <c r="H55" s="212">
        <f t="shared" si="1"/>
        <v>1.6768587360594793</v>
      </c>
    </row>
    <row r="56" spans="1:8" ht="11.1" customHeight="1" x14ac:dyDescent="0.25">
      <c r="A56" s="101" t="s">
        <v>197</v>
      </c>
      <c r="B56" s="39" t="s">
        <v>291</v>
      </c>
      <c r="C56" s="137">
        <v>5702.2436799999987</v>
      </c>
      <c r="D56" s="137">
        <v>6824.745288000001</v>
      </c>
      <c r="E56" s="199">
        <f t="shared" si="0"/>
        <v>0.19685261994976733</v>
      </c>
      <c r="F56" s="137">
        <v>291.87058000000002</v>
      </c>
      <c r="G56" s="137">
        <v>768.38742999999999</v>
      </c>
      <c r="H56" s="212">
        <f t="shared" si="1"/>
        <v>1.6326306337555501</v>
      </c>
    </row>
    <row r="57" spans="1:8" ht="11.1" customHeight="1" x14ac:dyDescent="0.25">
      <c r="A57" s="161"/>
      <c r="B57" s="161" t="s">
        <v>18</v>
      </c>
      <c r="C57" s="138">
        <v>727957.80820799945</v>
      </c>
      <c r="D57" s="138">
        <v>779898.80237400206</v>
      </c>
      <c r="E57" s="203">
        <f t="shared" si="0"/>
        <v>7.1351654698044609E-2</v>
      </c>
      <c r="F57" s="138">
        <v>49022.982705999973</v>
      </c>
      <c r="G57" s="138">
        <v>66031.198565000013</v>
      </c>
      <c r="H57" s="213">
        <f t="shared" si="1"/>
        <v>0.34694371741926644</v>
      </c>
    </row>
    <row r="58" spans="1:8" ht="9" customHeight="1" x14ac:dyDescent="0.25">
      <c r="A58" s="71" t="s">
        <v>52</v>
      </c>
      <c r="B58" s="37"/>
      <c r="C58" s="21"/>
      <c r="D58" s="21"/>
      <c r="E58" s="21"/>
    </row>
    <row r="59" spans="1:8" ht="9" customHeight="1" x14ac:dyDescent="0.25">
      <c r="A59" s="40" t="s">
        <v>20</v>
      </c>
      <c r="B59" s="37"/>
      <c r="C59" s="21"/>
      <c r="D59" s="21"/>
      <c r="E59" s="21"/>
    </row>
    <row r="60" spans="1:8" ht="9" customHeight="1" x14ac:dyDescent="0.25">
      <c r="A60" s="233" t="s">
        <v>372</v>
      </c>
      <c r="B60" s="40"/>
      <c r="C60" s="40"/>
      <c r="D60" s="40"/>
      <c r="E60" s="40"/>
      <c r="F60" s="40"/>
      <c r="G60" s="40"/>
    </row>
    <row r="61" spans="1:8" ht="9" customHeight="1" x14ac:dyDescent="0.25">
      <c r="A61" s="233" t="s">
        <v>373</v>
      </c>
      <c r="B61" s="84"/>
      <c r="C61" s="21"/>
      <c r="D61" s="21"/>
      <c r="E61" s="21"/>
      <c r="F61" s="21"/>
      <c r="G61" s="21"/>
    </row>
    <row r="62" spans="1:8" ht="9" customHeight="1" x14ac:dyDescent="0.25">
      <c r="A62" s="84"/>
      <c r="B62" s="84"/>
      <c r="C62" s="84"/>
      <c r="D62" s="84"/>
      <c r="E62" s="41"/>
    </row>
    <row r="63" spans="1:8" ht="13.5" x14ac:dyDescent="0.25">
      <c r="A63" s="64" t="s">
        <v>332</v>
      </c>
      <c r="B63" s="64"/>
      <c r="C63" s="64"/>
      <c r="D63" s="64"/>
      <c r="E63" s="64"/>
    </row>
    <row r="64" spans="1:8" ht="3.95" customHeight="1" x14ac:dyDescent="0.25">
      <c r="A64" s="50"/>
      <c r="B64" s="50"/>
      <c r="C64" s="51"/>
      <c r="D64" s="51"/>
      <c r="E64" s="51"/>
    </row>
    <row r="65" spans="1:8" ht="12" customHeight="1" x14ac:dyDescent="0.25">
      <c r="A65" s="279" t="s">
        <v>30</v>
      </c>
      <c r="B65" s="279" t="s">
        <v>4</v>
      </c>
      <c r="C65" s="276" t="s">
        <v>352</v>
      </c>
      <c r="D65" s="277"/>
      <c r="E65" s="169" t="s">
        <v>31</v>
      </c>
      <c r="F65" s="276" t="s">
        <v>234</v>
      </c>
      <c r="G65" s="277"/>
      <c r="H65" s="222" t="s">
        <v>31</v>
      </c>
    </row>
    <row r="66" spans="1:8" ht="12" customHeight="1" x14ac:dyDescent="0.25">
      <c r="A66" s="280"/>
      <c r="B66" s="280"/>
      <c r="C66" s="164">
        <v>2023</v>
      </c>
      <c r="D66" s="165" t="s">
        <v>320</v>
      </c>
      <c r="E66" s="170" t="s">
        <v>32</v>
      </c>
      <c r="F66" s="164">
        <v>2023</v>
      </c>
      <c r="G66" s="165" t="s">
        <v>320</v>
      </c>
      <c r="H66" s="164" t="s">
        <v>32</v>
      </c>
    </row>
    <row r="67" spans="1:8" ht="12" customHeight="1" x14ac:dyDescent="0.25">
      <c r="A67" s="275" t="s">
        <v>44</v>
      </c>
      <c r="B67" s="275"/>
      <c r="C67" s="171">
        <f>SUM(C69:C119)</f>
        <v>6789531.6817200016</v>
      </c>
      <c r="D67" s="171">
        <f>SUM(D69:D119)</f>
        <v>6862698.2762609962</v>
      </c>
      <c r="E67" s="172">
        <f>(D67/C67-1)*100</f>
        <v>1.0776383110191023</v>
      </c>
      <c r="F67" s="171">
        <f>SUM(F69:F119)</f>
        <v>495415.525348</v>
      </c>
      <c r="G67" s="171">
        <f>SUM(G69:G119)</f>
        <v>597856.71508700005</v>
      </c>
      <c r="H67" s="172">
        <f>(G67/F67-1)*100</f>
        <v>20.677831940579814</v>
      </c>
    </row>
    <row r="68" spans="1:8" ht="2.1" customHeight="1" x14ac:dyDescent="0.25">
      <c r="A68" s="106"/>
      <c r="B68" s="106"/>
      <c r="C68" s="114"/>
      <c r="D68" s="114"/>
      <c r="E68" s="113"/>
      <c r="F68" s="114"/>
      <c r="G68" s="114"/>
      <c r="H68" s="113"/>
    </row>
    <row r="69" spans="1:8" ht="11.1" customHeight="1" x14ac:dyDescent="0.25">
      <c r="A69" s="101" t="str">
        <f>A7</f>
        <v>1005901100</v>
      </c>
      <c r="B69" s="39" t="str">
        <f>B7</f>
        <v>Maíz duro amarillo</v>
      </c>
      <c r="C69" s="137">
        <v>985468.72882100008</v>
      </c>
      <c r="D69" s="137">
        <v>964044.29675699992</v>
      </c>
      <c r="E69" s="199">
        <f>IFERROR(((D69/C69-1)),"")</f>
        <v>-2.1740346940924304E-2</v>
      </c>
      <c r="F69" s="137">
        <v>88403.072041000007</v>
      </c>
      <c r="G69" s="137">
        <v>90261.098518000013</v>
      </c>
      <c r="H69" s="212">
        <f>IFERROR(((G69/F69-1)),"")</f>
        <v>2.101766866357635E-2</v>
      </c>
    </row>
    <row r="70" spans="1:8" ht="11.1" customHeight="1" x14ac:dyDescent="0.25">
      <c r="A70" s="101" t="str">
        <f t="shared" ref="A70:B70" si="2">A8</f>
        <v>2304000000</v>
      </c>
      <c r="B70" s="39" t="str">
        <f t="shared" si="2"/>
        <v>Tortas y demás residuos sólidos de la extracción del aceite de soya, incluso molidos o en «pellets»</v>
      </c>
      <c r="C70" s="137">
        <v>764512.75930999999</v>
      </c>
      <c r="D70" s="137">
        <v>689210.85175399994</v>
      </c>
      <c r="E70" s="199">
        <f t="shared" ref="E70:E119" si="3">IFERROR(((D70/C70-1)),"")</f>
        <v>-9.849660014041195E-2</v>
      </c>
      <c r="F70" s="137">
        <v>42971.266014999994</v>
      </c>
      <c r="G70" s="137">
        <v>55673.019027000002</v>
      </c>
      <c r="H70" s="212">
        <f t="shared" ref="H70:H119" si="4">IFERROR(((G70/F70-1)),"")</f>
        <v>0.29558712576832624</v>
      </c>
    </row>
    <row r="71" spans="1:8" ht="11.1" customHeight="1" x14ac:dyDescent="0.25">
      <c r="A71" s="101" t="str">
        <f t="shared" ref="A71:B71" si="5">A9</f>
        <v>1001991000</v>
      </c>
      <c r="B71" s="39" t="str">
        <f t="shared" si="5"/>
        <v>Trigo s/m</v>
      </c>
      <c r="C71" s="137">
        <v>685079.07249699999</v>
      </c>
      <c r="D71" s="137">
        <v>626102.13248299994</v>
      </c>
      <c r="E71" s="199">
        <f t="shared" si="3"/>
        <v>-8.6087785164767672E-2</v>
      </c>
      <c r="F71" s="137">
        <v>56463.648136000003</v>
      </c>
      <c r="G71" s="137">
        <v>61609.377651999996</v>
      </c>
      <c r="H71" s="212">
        <f t="shared" si="4"/>
        <v>9.1133493599383497E-2</v>
      </c>
    </row>
    <row r="72" spans="1:8" ht="11.1" customHeight="1" x14ac:dyDescent="0.25">
      <c r="A72" s="101" t="str">
        <f t="shared" ref="A72:B72" si="6">A10</f>
        <v>1507100000</v>
      </c>
      <c r="B72" s="39" t="str">
        <f t="shared" si="6"/>
        <v>Aceite de soya en bruto, incluso desgomado</v>
      </c>
      <c r="C72" s="137">
        <v>500776.86831200006</v>
      </c>
      <c r="D72" s="137">
        <v>440862.211518</v>
      </c>
      <c r="E72" s="199">
        <f t="shared" si="3"/>
        <v>-0.11964341922572852</v>
      </c>
      <c r="F72" s="137">
        <v>26341.011324999999</v>
      </c>
      <c r="G72" s="137">
        <v>12117.537575999999</v>
      </c>
      <c r="H72" s="212">
        <f t="shared" si="4"/>
        <v>-0.53997447453737812</v>
      </c>
    </row>
    <row r="73" spans="1:8" ht="11.1" customHeight="1" x14ac:dyDescent="0.25">
      <c r="A73" s="101" t="str">
        <f t="shared" ref="A73:B73" si="7">A11</f>
        <v>1701999000</v>
      </c>
      <c r="B73" s="39" t="str">
        <f t="shared" si="7"/>
        <v>Las demás azúcares de caña o remolacha refinados en estado sólido</v>
      </c>
      <c r="C73" s="137">
        <v>125470.56706500001</v>
      </c>
      <c r="D73" s="137">
        <v>145148.04918499998</v>
      </c>
      <c r="E73" s="199">
        <f t="shared" si="3"/>
        <v>0.15682946670517595</v>
      </c>
      <c r="F73" s="137">
        <v>5949.001413</v>
      </c>
      <c r="G73" s="137">
        <v>11738.666413999999</v>
      </c>
      <c r="H73" s="212">
        <f t="shared" si="4"/>
        <v>0.97321627598678795</v>
      </c>
    </row>
    <row r="74" spans="1:8" ht="11.1" customHeight="1" x14ac:dyDescent="0.25">
      <c r="A74" s="101" t="str">
        <f t="shared" ref="A74:B74" si="8">A12</f>
        <v>1507909000</v>
      </c>
      <c r="B74" s="39" t="str">
        <f t="shared" si="8"/>
        <v>Los demás aceite de soya y sus fracciones, incluso refinado, pero sin modificar químicamente</v>
      </c>
      <c r="C74" s="137">
        <v>131377.884918</v>
      </c>
      <c r="D74" s="137">
        <v>140546.79307500002</v>
      </c>
      <c r="E74" s="199">
        <f t="shared" si="3"/>
        <v>6.9790346851167806E-2</v>
      </c>
      <c r="F74" s="137">
        <v>14450.28664</v>
      </c>
      <c r="G74" s="137">
        <v>15021.055619999999</v>
      </c>
      <c r="H74" s="212">
        <f t="shared" si="4"/>
        <v>3.9498799866021228E-2</v>
      </c>
    </row>
    <row r="75" spans="1:8" ht="11.1" customHeight="1" x14ac:dyDescent="0.25">
      <c r="A75" s="101" t="str">
        <f t="shared" ref="A75:B75" si="9">A13</f>
        <v>2106909000</v>
      </c>
      <c r="B75" s="39" t="str">
        <f t="shared" si="9"/>
        <v>Las demás preparaciones alimenticias no expresadas ni comprendidas en otra parte</v>
      </c>
      <c r="C75" s="137">
        <v>131111.75010899999</v>
      </c>
      <c r="D75" s="137">
        <v>126511.37790700003</v>
      </c>
      <c r="E75" s="199">
        <f t="shared" si="3"/>
        <v>-3.5087413585551452E-2</v>
      </c>
      <c r="F75" s="137">
        <v>9943.4421669999956</v>
      </c>
      <c r="G75" s="137">
        <v>11849.181824000003</v>
      </c>
      <c r="H75" s="212">
        <f t="shared" si="4"/>
        <v>0.19165794148476278</v>
      </c>
    </row>
    <row r="76" spans="1:8" ht="11.1" customHeight="1" x14ac:dyDescent="0.25">
      <c r="A76" s="101" t="str">
        <f t="shared" ref="A76:B76" si="10">A14</f>
        <v>1006300000</v>
      </c>
      <c r="B76" s="39" t="str">
        <f t="shared" si="10"/>
        <v>Arroz semiblanqueado o blanqueado, incluso pulido o glaseado</v>
      </c>
      <c r="C76" s="137">
        <v>100007.02304299999</v>
      </c>
      <c r="D76" s="137">
        <v>124076.73910399998</v>
      </c>
      <c r="E76" s="199">
        <f t="shared" si="3"/>
        <v>0.24068025753202082</v>
      </c>
      <c r="F76" s="137">
        <v>11196.898337999995</v>
      </c>
      <c r="G76" s="137">
        <v>19887.330147999997</v>
      </c>
      <c r="H76" s="212">
        <f t="shared" si="4"/>
        <v>0.7761463530044248</v>
      </c>
    </row>
    <row r="77" spans="1:8" ht="11.1" customHeight="1" x14ac:dyDescent="0.25">
      <c r="A77" s="101" t="str">
        <f t="shared" ref="A77:B77" si="11">A15</f>
        <v>2207200010</v>
      </c>
      <c r="B77" s="39" t="str">
        <f t="shared" si="11"/>
        <v>Alcohol etílico y aguardiente desnaturalizados, de cualquier graduación, alcohol carburante</v>
      </c>
      <c r="C77" s="137">
        <v>153976.90269299998</v>
      </c>
      <c r="D77" s="137">
        <v>113567.25131399999</v>
      </c>
      <c r="E77" s="199">
        <f t="shared" si="3"/>
        <v>-0.26243969499483299</v>
      </c>
      <c r="F77" s="137">
        <v>11004.085477000001</v>
      </c>
      <c r="G77" s="137">
        <v>7582.607035</v>
      </c>
      <c r="H77" s="212">
        <f t="shared" si="4"/>
        <v>-0.31092801388641922</v>
      </c>
    </row>
    <row r="78" spans="1:8" ht="11.1" customHeight="1" x14ac:dyDescent="0.25">
      <c r="A78" s="101" t="str">
        <f t="shared" ref="A78:B78" si="12">A16</f>
        <v>2309909000</v>
      </c>
      <c r="B78" s="39" t="str">
        <f t="shared" si="12"/>
        <v>Las demás preparaciones de los tipos utilizados para la alimentación de los animales</v>
      </c>
      <c r="C78" s="137">
        <v>118877.82045300002</v>
      </c>
      <c r="D78" s="137">
        <v>108717.34154799997</v>
      </c>
      <c r="E78" s="199">
        <f t="shared" si="3"/>
        <v>-8.5469929262516509E-2</v>
      </c>
      <c r="F78" s="137">
        <v>7999.2253089999995</v>
      </c>
      <c r="G78" s="137">
        <v>9465.0482049999991</v>
      </c>
      <c r="H78" s="212">
        <f t="shared" si="4"/>
        <v>0.183245606840301</v>
      </c>
    </row>
    <row r="79" spans="1:8" ht="23.1" customHeight="1" x14ac:dyDescent="0.25">
      <c r="A79" s="101" t="str">
        <f t="shared" ref="A79:B79" si="13">A17</f>
        <v>0402211900</v>
      </c>
      <c r="B79" s="39" t="str">
        <f t="shared" si="13"/>
        <v>Leche y nata (crema), en polvo, gránulos o demás formas sólidas, las demás con contenido de materias grasas superior o igual al 26 % en peso, sobre producto seco, sin azúcar ni otro edulcorante</v>
      </c>
      <c r="C79" s="137">
        <v>136151.72160999998</v>
      </c>
      <c r="D79" s="137">
        <v>106581.94309299999</v>
      </c>
      <c r="E79" s="199">
        <f t="shared" si="3"/>
        <v>-0.21718255316448498</v>
      </c>
      <c r="F79" s="137">
        <v>5677.1157469999998</v>
      </c>
      <c r="G79" s="137">
        <v>13115.431929</v>
      </c>
      <c r="H79" s="212">
        <f t="shared" si="4"/>
        <v>1.3102280301279192</v>
      </c>
    </row>
    <row r="80" spans="1:8" ht="11.1" customHeight="1" x14ac:dyDescent="0.25">
      <c r="A80" s="101" t="str">
        <f t="shared" ref="A80:B80" si="14">A18</f>
        <v>1201900000</v>
      </c>
      <c r="B80" s="39" t="str">
        <f t="shared" si="14"/>
        <v>Grano de soya</v>
      </c>
      <c r="C80" s="137">
        <v>131069.357057</v>
      </c>
      <c r="D80" s="137">
        <v>103152.92070800001</v>
      </c>
      <c r="E80" s="199">
        <f t="shared" si="3"/>
        <v>-0.21298980155109459</v>
      </c>
      <c r="F80" s="137">
        <v>2858.2044550000005</v>
      </c>
      <c r="G80" s="137">
        <v>2082.3665700000001</v>
      </c>
      <c r="H80" s="212">
        <f t="shared" si="4"/>
        <v>-0.27144240281439214</v>
      </c>
    </row>
    <row r="81" spans="1:8" ht="11.1" customHeight="1" x14ac:dyDescent="0.25">
      <c r="A81" s="101" t="str">
        <f t="shared" ref="A81:B81" si="15">A19</f>
        <v>0207140090</v>
      </c>
      <c r="B81" s="39" t="str">
        <f t="shared" si="15"/>
        <v>Demás trozos y despojos, de gallo o gallina,congelados</v>
      </c>
      <c r="C81" s="137">
        <v>73815.170108000006</v>
      </c>
      <c r="D81" s="137">
        <v>90669.657098999989</v>
      </c>
      <c r="E81" s="199">
        <f t="shared" si="3"/>
        <v>0.22833364695007741</v>
      </c>
      <c r="F81" s="137">
        <v>3269.8770810000005</v>
      </c>
      <c r="G81" s="137">
        <v>6305.6303570000009</v>
      </c>
      <c r="H81" s="212">
        <f t="shared" si="4"/>
        <v>0.92839981467181021</v>
      </c>
    </row>
    <row r="82" spans="1:8" ht="11.1" customHeight="1" x14ac:dyDescent="0.25">
      <c r="A82" s="101" t="str">
        <f t="shared" ref="A82:B82" si="16">A20</f>
        <v>2309902000</v>
      </c>
      <c r="B82" s="39" t="str">
        <f t="shared" si="16"/>
        <v>Premezclas para la alimentación de los animales</v>
      </c>
      <c r="C82" s="137">
        <v>63873.855518999997</v>
      </c>
      <c r="D82" s="137">
        <v>72236.319594999994</v>
      </c>
      <c r="E82" s="199">
        <f t="shared" si="3"/>
        <v>0.1309215485436368</v>
      </c>
      <c r="F82" s="137">
        <v>5413.4588009999989</v>
      </c>
      <c r="G82" s="137">
        <v>5728.2693759999984</v>
      </c>
      <c r="H82" s="212">
        <f t="shared" si="4"/>
        <v>5.8153315019566776E-2</v>
      </c>
    </row>
    <row r="83" spans="1:8" ht="23.1" customHeight="1" x14ac:dyDescent="0.25">
      <c r="A83" s="101" t="str">
        <f t="shared" ref="A83:B83" si="17">A21</f>
        <v>0402109000</v>
      </c>
      <c r="B83" s="39" t="str">
        <f t="shared" si="17"/>
        <v>Leche y nata (crema), en polvo, gránulos o demás formas sólidas, los demás con un contenido de materias grasas inferior o igual al 1,5 % en peso</v>
      </c>
      <c r="C83" s="137">
        <v>53118.52631500001</v>
      </c>
      <c r="D83" s="137">
        <v>70321.540881000008</v>
      </c>
      <c r="E83" s="199">
        <f t="shared" si="3"/>
        <v>0.32386091556802254</v>
      </c>
      <c r="F83" s="137">
        <v>3289.8993999999998</v>
      </c>
      <c r="G83" s="137">
        <v>3564.4808050000001</v>
      </c>
      <c r="H83" s="212">
        <f t="shared" si="4"/>
        <v>8.3461945675299409E-2</v>
      </c>
    </row>
    <row r="84" spans="1:8" ht="11.1" customHeight="1" x14ac:dyDescent="0.25">
      <c r="A84" s="101" t="str">
        <f t="shared" ref="A84:B84" si="18">A22</f>
        <v>0713409000</v>
      </c>
      <c r="B84" s="39" t="str">
        <f t="shared" si="18"/>
        <v>Lentejas excepto para la siembra</v>
      </c>
      <c r="C84" s="137">
        <v>66702.762404000008</v>
      </c>
      <c r="D84" s="137">
        <v>66193.741056999992</v>
      </c>
      <c r="E84" s="199">
        <f t="shared" si="3"/>
        <v>-7.6311884044174549E-3</v>
      </c>
      <c r="F84" s="137">
        <v>5000.8667980000009</v>
      </c>
      <c r="G84" s="137">
        <v>4769.0434080000005</v>
      </c>
      <c r="H84" s="212">
        <f t="shared" si="4"/>
        <v>-4.6356641631149609E-2</v>
      </c>
    </row>
    <row r="85" spans="1:8" ht="11.1" customHeight="1" x14ac:dyDescent="0.25">
      <c r="A85" s="101" t="str">
        <f t="shared" ref="A85:B85" si="19">A23</f>
        <v>1806900000</v>
      </c>
      <c r="B85" s="39" t="str">
        <f t="shared" si="19"/>
        <v>Los demás chocolate y demás preparaciones alimenticias que contengan cacao</v>
      </c>
      <c r="C85" s="137">
        <v>31266.077268999994</v>
      </c>
      <c r="D85" s="137">
        <v>61950.535806000007</v>
      </c>
      <c r="E85" s="199">
        <f t="shared" si="3"/>
        <v>0.98139777091331348</v>
      </c>
      <c r="F85" s="137">
        <v>1720.1983729999997</v>
      </c>
      <c r="G85" s="137">
        <v>4595.3238959999999</v>
      </c>
      <c r="H85" s="212">
        <f t="shared" si="4"/>
        <v>1.6713918395271037</v>
      </c>
    </row>
    <row r="86" spans="1:8" ht="11.1" customHeight="1" x14ac:dyDescent="0.25">
      <c r="A86" s="101" t="str">
        <f t="shared" ref="A86:B86" si="20">A24</f>
        <v>1701140000</v>
      </c>
      <c r="B86" s="39" t="str">
        <f t="shared" si="20"/>
        <v>Los demás azúcares de caña sin adición de aromatizante ni colorante en estado sólido</v>
      </c>
      <c r="C86" s="137">
        <v>66651.156950000004</v>
      </c>
      <c r="D86" s="137">
        <v>56268.793307</v>
      </c>
      <c r="E86" s="199">
        <f t="shared" si="3"/>
        <v>-0.1557716942676417</v>
      </c>
      <c r="F86" s="137">
        <v>2056.065482</v>
      </c>
      <c r="G86" s="137">
        <v>4547.3182909999996</v>
      </c>
      <c r="H86" s="212">
        <f t="shared" si="4"/>
        <v>1.211660246626328</v>
      </c>
    </row>
    <row r="87" spans="1:8" ht="11.1" customHeight="1" x14ac:dyDescent="0.25">
      <c r="A87" s="101" t="str">
        <f t="shared" ref="A87:B87" si="21">A25</f>
        <v>2101110000</v>
      </c>
      <c r="B87" s="39" t="str">
        <f t="shared" si="21"/>
        <v>Extractos, esencias y concentrados de café</v>
      </c>
      <c r="C87" s="137">
        <v>45771.801726999998</v>
      </c>
      <c r="D87" s="137">
        <v>54239.460155000008</v>
      </c>
      <c r="E87" s="199">
        <f t="shared" si="3"/>
        <v>0.18499727143153044</v>
      </c>
      <c r="F87" s="137">
        <v>3516.1880980000001</v>
      </c>
      <c r="G87" s="137">
        <v>5099.3248020000001</v>
      </c>
      <c r="H87" s="212">
        <f t="shared" si="4"/>
        <v>0.45024232489168736</v>
      </c>
    </row>
    <row r="88" spans="1:8" ht="11.1" customHeight="1" x14ac:dyDescent="0.25">
      <c r="A88" s="101" t="str">
        <f t="shared" ref="A88:B88" si="22">A26</f>
        <v>1404909090</v>
      </c>
      <c r="B88" s="39" t="str">
        <f t="shared" si="22"/>
        <v>Los demás productos vegetales no expresados ni comprendidos en otra parte</v>
      </c>
      <c r="C88" s="137">
        <v>18079.645258999997</v>
      </c>
      <c r="D88" s="137">
        <v>53799.978913000006</v>
      </c>
      <c r="E88" s="199">
        <f t="shared" si="3"/>
        <v>1.9757209360188375</v>
      </c>
      <c r="F88" s="137">
        <v>3078.033578</v>
      </c>
      <c r="G88" s="137">
        <v>10726.084377000001</v>
      </c>
      <c r="H88" s="212">
        <f t="shared" si="4"/>
        <v>2.4847197423913228</v>
      </c>
    </row>
    <row r="89" spans="1:8" ht="11.1" customHeight="1" x14ac:dyDescent="0.25">
      <c r="A89" s="101" t="str">
        <f t="shared" ref="A89:B89" si="23">A27</f>
        <v>1208100000</v>
      </c>
      <c r="B89" s="39" t="str">
        <f t="shared" si="23"/>
        <v>Harina de habas (porotos, frijoles, frejoles) de soya</v>
      </c>
      <c r="C89" s="137">
        <v>43804.171273</v>
      </c>
      <c r="D89" s="137">
        <v>53549.293495000005</v>
      </c>
      <c r="E89" s="199">
        <f t="shared" si="3"/>
        <v>0.22247018808472929</v>
      </c>
      <c r="F89" s="137">
        <v>5028.918521999999</v>
      </c>
      <c r="G89" s="137">
        <v>5858.753976</v>
      </c>
      <c r="H89" s="212">
        <f t="shared" si="4"/>
        <v>0.16501270608575602</v>
      </c>
    </row>
    <row r="90" spans="1:8" ht="11.1" customHeight="1" x14ac:dyDescent="0.25">
      <c r="A90" s="101" t="str">
        <f t="shared" ref="A90:B90" si="24">A28</f>
        <v>5201002000</v>
      </c>
      <c r="B90" s="39" t="str">
        <f t="shared" si="24"/>
        <v>Algodón sin cardar ni peinar de longitud de fibra superior a 28.57 mm pero inferior o igual a 34.92 mm</v>
      </c>
      <c r="C90" s="137">
        <v>33473.47754</v>
      </c>
      <c r="D90" s="137">
        <v>48212.684748</v>
      </c>
      <c r="E90" s="199">
        <f t="shared" si="3"/>
        <v>0.44032494653078702</v>
      </c>
      <c r="F90" s="137">
        <v>1587.2146499999999</v>
      </c>
      <c r="G90" s="137">
        <v>2925.7595039999997</v>
      </c>
      <c r="H90" s="212">
        <f t="shared" si="4"/>
        <v>0.84332944759550954</v>
      </c>
    </row>
    <row r="91" spans="1:8" ht="11.1" customHeight="1" x14ac:dyDescent="0.25">
      <c r="A91" s="101" t="str">
        <f t="shared" ref="A91:B91" si="25">A29</f>
        <v>1704901000</v>
      </c>
      <c r="B91" s="39" t="str">
        <f t="shared" si="25"/>
        <v>Bombones, caramelos, confites y pastillas</v>
      </c>
      <c r="C91" s="137">
        <v>46869.643142999994</v>
      </c>
      <c r="D91" s="137">
        <v>47708.432641000007</v>
      </c>
      <c r="E91" s="199">
        <f t="shared" si="3"/>
        <v>1.7896221130612178E-2</v>
      </c>
      <c r="F91" s="137">
        <v>4326.5280489999996</v>
      </c>
      <c r="G91" s="137">
        <v>4549.196519000001</v>
      </c>
      <c r="H91" s="212">
        <f t="shared" si="4"/>
        <v>5.1465856104057295E-2</v>
      </c>
    </row>
    <row r="92" spans="1:8" ht="11.1" customHeight="1" x14ac:dyDescent="0.25">
      <c r="A92" s="101" t="str">
        <f t="shared" ref="A92:B92" si="26">A30</f>
        <v>0808100000</v>
      </c>
      <c r="B92" s="39" t="str">
        <f t="shared" si="26"/>
        <v>Manzanas frescas</v>
      </c>
      <c r="C92" s="137">
        <v>44462.939509000003</v>
      </c>
      <c r="D92" s="137">
        <v>47322.502171</v>
      </c>
      <c r="E92" s="199">
        <f>IFERROR(((D92/C92-1)),"")</f>
        <v>6.4313396585513161E-2</v>
      </c>
      <c r="F92" s="137">
        <v>1754.2125819999997</v>
      </c>
      <c r="G92" s="137">
        <v>3075.4199650000005</v>
      </c>
      <c r="H92" s="212">
        <f t="shared" si="4"/>
        <v>0.75316264206341277</v>
      </c>
    </row>
    <row r="93" spans="1:8" ht="11.1" customHeight="1" x14ac:dyDescent="0.25">
      <c r="A93" s="101" t="str">
        <f t="shared" ref="A93:B93" si="27">A31</f>
        <v>2106907900</v>
      </c>
      <c r="B93" s="39" t="str">
        <f t="shared" si="27"/>
        <v>Los demás complementos y suplementos alimenticios</v>
      </c>
      <c r="C93" s="137">
        <v>41266.267327000001</v>
      </c>
      <c r="D93" s="137">
        <v>46378.531508000007</v>
      </c>
      <c r="E93" s="199">
        <f t="shared" si="3"/>
        <v>0.12388482196583639</v>
      </c>
      <c r="F93" s="137">
        <v>3799.4466099999991</v>
      </c>
      <c r="G93" s="137">
        <v>3615.0452650000007</v>
      </c>
      <c r="H93" s="212">
        <f t="shared" si="4"/>
        <v>-4.8533737653968068E-2</v>
      </c>
    </row>
    <row r="94" spans="1:8" ht="11.1" customHeight="1" x14ac:dyDescent="0.25">
      <c r="A94" s="101" t="str">
        <f t="shared" ref="A94:B94" si="28">A32</f>
        <v>2309109000</v>
      </c>
      <c r="B94" s="39" t="str">
        <f t="shared" si="28"/>
        <v>Los demás alimentos para perros o gatos, acondicionados para la venta al por menor</v>
      </c>
      <c r="C94" s="137">
        <v>42936.408305999998</v>
      </c>
      <c r="D94" s="137">
        <v>44675.651597999997</v>
      </c>
      <c r="E94" s="199">
        <f t="shared" si="3"/>
        <v>4.0507423900125294E-2</v>
      </c>
      <c r="F94" s="137">
        <v>3736.6760579999991</v>
      </c>
      <c r="G94" s="137">
        <v>4177.1509050000004</v>
      </c>
      <c r="H94" s="212">
        <f t="shared" si="4"/>
        <v>0.11787878857118783</v>
      </c>
    </row>
    <row r="95" spans="1:8" ht="11.1" customHeight="1" x14ac:dyDescent="0.25">
      <c r="A95" s="101" t="str">
        <f>A33</f>
        <v>1511900000</v>
      </c>
      <c r="B95" s="39" t="str">
        <f>B33</f>
        <v>Los demás aceite de palma y sus fracciones, incluso refinado, pero sin modificar químicamente</v>
      </c>
      <c r="C95" s="137">
        <v>13385.746206</v>
      </c>
      <c r="D95" s="137">
        <v>42773.664812999996</v>
      </c>
      <c r="E95" s="199">
        <f t="shared" si="3"/>
        <v>2.1954636039511355</v>
      </c>
      <c r="F95" s="137">
        <v>1940.771137</v>
      </c>
      <c r="G95" s="137">
        <v>1091.241552</v>
      </c>
      <c r="H95" s="212">
        <f t="shared" si="4"/>
        <v>-0.43772785404938763</v>
      </c>
    </row>
    <row r="96" spans="1:8" ht="11.1" customHeight="1" x14ac:dyDescent="0.25">
      <c r="A96" s="101" t="str">
        <f t="shared" ref="A96:B96" si="29">A34</f>
        <v>1001190000</v>
      </c>
      <c r="B96" s="39" t="str">
        <f t="shared" si="29"/>
        <v>Los demas trigo duro, excepto para siembra</v>
      </c>
      <c r="C96" s="137">
        <v>25499.950413000002</v>
      </c>
      <c r="D96" s="137">
        <v>42317.355189999995</v>
      </c>
      <c r="E96" s="199">
        <f t="shared" si="3"/>
        <v>0.65950735215651224</v>
      </c>
      <c r="F96" s="137">
        <v>396.057255</v>
      </c>
      <c r="G96" s="137">
        <v>6353.9229269999996</v>
      </c>
      <c r="H96" s="212">
        <f t="shared" si="4"/>
        <v>15.042940374870799</v>
      </c>
    </row>
    <row r="97" spans="1:8" ht="11.1" customHeight="1" x14ac:dyDescent="0.25">
      <c r="A97" s="101" t="str">
        <f t="shared" ref="A97:B97" si="30">A35</f>
        <v>2004100000</v>
      </c>
      <c r="B97" s="39" t="str">
        <f t="shared" si="30"/>
        <v>Papas preparadas o conservadas, congeladas</v>
      </c>
      <c r="C97" s="137">
        <v>41473.909637999997</v>
      </c>
      <c r="D97" s="137">
        <v>42000.688082000008</v>
      </c>
      <c r="E97" s="199">
        <f t="shared" si="3"/>
        <v>1.2701441667736013E-2</v>
      </c>
      <c r="F97" s="137">
        <v>3124.6568879999995</v>
      </c>
      <c r="G97" s="137">
        <v>3677.8919189999992</v>
      </c>
      <c r="H97" s="212">
        <f t="shared" si="4"/>
        <v>0.17705464978399887</v>
      </c>
    </row>
    <row r="98" spans="1:8" ht="11.1" customHeight="1" x14ac:dyDescent="0.25">
      <c r="A98" s="101" t="str">
        <f t="shared" ref="A98:B98" si="31">A36</f>
        <v>1003900000</v>
      </c>
      <c r="B98" s="39" t="str">
        <f t="shared" si="31"/>
        <v>Las demás cebada</v>
      </c>
      <c r="C98" s="137">
        <v>52704.638309000002</v>
      </c>
      <c r="D98" s="137">
        <v>40506.155601000006</v>
      </c>
      <c r="E98" s="199">
        <f t="shared" si="3"/>
        <v>-0.23144988940977029</v>
      </c>
      <c r="F98" s="137">
        <v>9093.2874599999996</v>
      </c>
      <c r="G98" s="137">
        <v>6955.2480089999999</v>
      </c>
      <c r="H98" s="212">
        <f t="shared" si="4"/>
        <v>-0.23512282663502204</v>
      </c>
    </row>
    <row r="99" spans="1:8" ht="23.1" customHeight="1" x14ac:dyDescent="0.25">
      <c r="A99" s="101" t="str">
        <f t="shared" ref="A99:B99" si="32">A37</f>
        <v>2204210000</v>
      </c>
      <c r="B99" s="39" t="str">
        <f t="shared" si="32"/>
        <v>Los demás vinos; mosto de uva en el que la fermentación se ha impedido o cortado añadiendo alcohol en recipientes con capacidad inferior o igual a 2 l</v>
      </c>
      <c r="C99" s="137">
        <v>32129.745336</v>
      </c>
      <c r="D99" s="137">
        <v>38599.774811999989</v>
      </c>
      <c r="E99" s="199">
        <f t="shared" si="3"/>
        <v>0.20137195014585441</v>
      </c>
      <c r="F99" s="137">
        <v>2792.7466299999996</v>
      </c>
      <c r="G99" s="137">
        <v>3009.2481920000023</v>
      </c>
      <c r="H99" s="212">
        <f t="shared" si="4"/>
        <v>7.7522808433217127E-2</v>
      </c>
    </row>
    <row r="100" spans="1:8" ht="23.1" customHeight="1" x14ac:dyDescent="0.25">
      <c r="A100" s="101" t="str">
        <f t="shared" ref="A100:B100" si="33">A38</f>
        <v>2106902900</v>
      </c>
      <c r="B100" s="39" t="str">
        <f t="shared" si="33"/>
        <v>Las demás preparaciones compuestas cuyo grado alcohólico volumétrico sea inferior o igual al 0.5 % vol, para la elaboración de bebidas</v>
      </c>
      <c r="C100" s="137">
        <v>36023.104459000002</v>
      </c>
      <c r="D100" s="137">
        <v>38128.032335000011</v>
      </c>
      <c r="E100" s="199">
        <f t="shared" si="3"/>
        <v>5.8432717213358076E-2</v>
      </c>
      <c r="F100" s="137">
        <v>3108.7400409999996</v>
      </c>
      <c r="G100" s="137">
        <v>5122.3790650000001</v>
      </c>
      <c r="H100" s="212">
        <f t="shared" si="4"/>
        <v>0.64773477275129965</v>
      </c>
    </row>
    <row r="101" spans="1:8" ht="11.1" customHeight="1" x14ac:dyDescent="0.25">
      <c r="A101" s="101" t="str">
        <f t="shared" ref="A101:B101" si="34">A39</f>
        <v>1905909000</v>
      </c>
      <c r="B101" s="39" t="str">
        <f t="shared" si="34"/>
        <v>Los demás productos de panadería, pastelería o galletería, incluso con adición de cacao</v>
      </c>
      <c r="C101" s="137">
        <v>11976.702449999999</v>
      </c>
      <c r="D101" s="137">
        <v>37828.878152999998</v>
      </c>
      <c r="E101" s="199">
        <f t="shared" si="3"/>
        <v>2.1585386971853846</v>
      </c>
      <c r="F101" s="137">
        <v>1403.3409810000001</v>
      </c>
      <c r="G101" s="137">
        <v>2966.9543980000008</v>
      </c>
      <c r="H101" s="212">
        <f t="shared" si="4"/>
        <v>1.1142077643067139</v>
      </c>
    </row>
    <row r="102" spans="1:8" ht="11.1" customHeight="1" x14ac:dyDescent="0.25">
      <c r="A102" s="101" t="str">
        <f t="shared" ref="A102:B102" si="35">A40</f>
        <v>4407119000</v>
      </c>
      <c r="B102" s="39" t="str">
        <f t="shared" si="35"/>
        <v>Las demás madera de pino aserrada o desbastada longitudinalmente, de espesor superior a 6 mm</v>
      </c>
      <c r="C102" s="137">
        <v>28542.975866999994</v>
      </c>
      <c r="D102" s="137">
        <v>37508.698968000004</v>
      </c>
      <c r="E102" s="199">
        <f t="shared" si="3"/>
        <v>0.31411311640303574</v>
      </c>
      <c r="F102" s="137">
        <v>2437.0227359999999</v>
      </c>
      <c r="G102" s="137">
        <v>6559.322975</v>
      </c>
      <c r="H102" s="212">
        <f t="shared" si="4"/>
        <v>1.6915313009209449</v>
      </c>
    </row>
    <row r="103" spans="1:8" ht="11.1" customHeight="1" x14ac:dyDescent="0.25">
      <c r="A103" s="101" t="str">
        <f t="shared" ref="A103:B103" si="36">A41</f>
        <v>0405902000</v>
      </c>
      <c r="B103" s="39" t="str">
        <f t="shared" si="36"/>
        <v>Grasa lactea anhidra (butteroil)</v>
      </c>
      <c r="C103" s="137">
        <v>23737.590452</v>
      </c>
      <c r="D103" s="137">
        <v>35645.562424999996</v>
      </c>
      <c r="E103" s="199">
        <f t="shared" si="3"/>
        <v>0.50165040959313933</v>
      </c>
      <c r="F103" s="137">
        <v>572.84517000000005</v>
      </c>
      <c r="G103" s="137">
        <v>3376.2724170000001</v>
      </c>
      <c r="H103" s="212">
        <f t="shared" si="4"/>
        <v>4.8938655570753955</v>
      </c>
    </row>
    <row r="104" spans="1:8" ht="11.1" customHeight="1" x14ac:dyDescent="0.25">
      <c r="A104" s="101" t="str">
        <f t="shared" ref="A104:B104" si="37">A42</f>
        <v>2203000000</v>
      </c>
      <c r="B104" s="39" t="str">
        <f t="shared" si="37"/>
        <v>Cerveza de malta</v>
      </c>
      <c r="C104" s="137">
        <v>45574.135012000006</v>
      </c>
      <c r="D104" s="137">
        <v>35225.242450999998</v>
      </c>
      <c r="E104" s="199">
        <f t="shared" si="3"/>
        <v>-0.2270782003492785</v>
      </c>
      <c r="F104" s="137">
        <v>4520.1408869999996</v>
      </c>
      <c r="G104" s="137">
        <v>2987.7218499999994</v>
      </c>
      <c r="H104" s="212">
        <f t="shared" si="4"/>
        <v>-0.33902019324381294</v>
      </c>
    </row>
    <row r="105" spans="1:8" ht="11.1" customHeight="1" x14ac:dyDescent="0.25">
      <c r="A105" s="101" t="str">
        <f t="shared" ref="A105:B105" si="38">A43</f>
        <v>0207140021</v>
      </c>
      <c r="B105" s="39" t="str">
        <f t="shared" si="38"/>
        <v>Cuartos traseros sin deshuesar de aves de la especie gallus domesticus</v>
      </c>
      <c r="C105" s="137">
        <v>31884.907898000001</v>
      </c>
      <c r="D105" s="137">
        <v>35079.417982999992</v>
      </c>
      <c r="E105" s="199">
        <f t="shared" si="3"/>
        <v>0.10018878195349501</v>
      </c>
      <c r="F105" s="137">
        <v>1979.1330169999997</v>
      </c>
      <c r="G105" s="137">
        <v>2987.541432</v>
      </c>
      <c r="H105" s="212">
        <f t="shared" si="4"/>
        <v>0.50952028304219854</v>
      </c>
    </row>
    <row r="106" spans="1:8" ht="11.1" customHeight="1" x14ac:dyDescent="0.25">
      <c r="A106" s="101" t="str">
        <f t="shared" ref="A106:B106" si="39">A44</f>
        <v>2101120000</v>
      </c>
      <c r="B106" s="39" t="str">
        <f t="shared" si="39"/>
        <v>Preparaciones a base de extractos, esencias o concentrados o a base de café</v>
      </c>
      <c r="C106" s="137">
        <v>34132.427631999999</v>
      </c>
      <c r="D106" s="137">
        <v>31582.413110999998</v>
      </c>
      <c r="E106" s="199">
        <f t="shared" si="3"/>
        <v>-7.4709439026519719E-2</v>
      </c>
      <c r="F106" s="137">
        <v>2559.1300540000002</v>
      </c>
      <c r="G106" s="137">
        <v>1964.798354</v>
      </c>
      <c r="H106" s="212">
        <f t="shared" si="4"/>
        <v>-0.23223974063805053</v>
      </c>
    </row>
    <row r="107" spans="1:8" ht="11.1" customHeight="1" x14ac:dyDescent="0.25">
      <c r="A107" s="101" t="str">
        <f t="shared" ref="A107:B107" si="40">A45</f>
        <v>1108130000</v>
      </c>
      <c r="B107" s="39" t="str">
        <f t="shared" si="40"/>
        <v>Fecula de papa (patata)</v>
      </c>
      <c r="C107" s="137">
        <v>23059.081185999996</v>
      </c>
      <c r="D107" s="137">
        <v>29161.080494000002</v>
      </c>
      <c r="E107" s="199">
        <f t="shared" si="3"/>
        <v>0.2646245641263778</v>
      </c>
      <c r="F107" s="137">
        <v>1968.155096</v>
      </c>
      <c r="G107" s="137">
        <v>2513.0952950000001</v>
      </c>
      <c r="H107" s="212">
        <f t="shared" si="4"/>
        <v>0.27687868710525643</v>
      </c>
    </row>
    <row r="108" spans="1:8" ht="11.1" customHeight="1" x14ac:dyDescent="0.25">
      <c r="A108" s="101" t="str">
        <f t="shared" ref="A108:B108" si="41">A46</f>
        <v>1512111000</v>
      </c>
      <c r="B108" s="39" t="str">
        <f t="shared" si="41"/>
        <v>Aceite de girasol en bruto</v>
      </c>
      <c r="C108" s="137">
        <v>15130.461029</v>
      </c>
      <c r="D108" s="137">
        <v>28139.362985</v>
      </c>
      <c r="E108" s="199">
        <f t="shared" si="3"/>
        <v>0.8597822585224808</v>
      </c>
      <c r="F108" s="137">
        <v>296.77337999999997</v>
      </c>
      <c r="G108" s="137">
        <v>48.042245000000001</v>
      </c>
      <c r="H108" s="212">
        <f t="shared" si="4"/>
        <v>-0.83811807851499354</v>
      </c>
    </row>
    <row r="109" spans="1:8" ht="11.1" customHeight="1" x14ac:dyDescent="0.25">
      <c r="A109" s="101" t="str">
        <f t="shared" ref="A109:B109" si="42">A47</f>
        <v>1107100000</v>
      </c>
      <c r="B109" s="39" t="str">
        <f t="shared" si="42"/>
        <v>Malta sin tostar</v>
      </c>
      <c r="C109" s="137">
        <v>34694.953265999997</v>
      </c>
      <c r="D109" s="137">
        <v>27974.539915000001</v>
      </c>
      <c r="E109" s="199">
        <f t="shared" si="3"/>
        <v>-0.19370002603767156</v>
      </c>
      <c r="F109" s="137">
        <v>24.845279000000001</v>
      </c>
      <c r="G109" s="137">
        <v>732.11939000000007</v>
      </c>
      <c r="H109" s="212">
        <f t="shared" si="4"/>
        <v>28.467143033491393</v>
      </c>
    </row>
    <row r="110" spans="1:8" ht="11.1" customHeight="1" x14ac:dyDescent="0.25">
      <c r="A110" s="101" t="str">
        <f t="shared" ref="A110:B110" si="43">A48</f>
        <v>5201003000</v>
      </c>
      <c r="B110" s="39" t="str">
        <f t="shared" si="43"/>
        <v>Algodón sin cardar ni peinar de longitud de fibra superior a 22.22 mm pero inferior o igual a 28.57 mm</v>
      </c>
      <c r="C110" s="137">
        <v>35263.19280099999</v>
      </c>
      <c r="D110" s="137">
        <v>27377.629998999997</v>
      </c>
      <c r="E110" s="199">
        <f t="shared" si="3"/>
        <v>-0.22362021631167717</v>
      </c>
      <c r="F110" s="137">
        <v>293.874371</v>
      </c>
      <c r="G110" s="137">
        <v>1665.43841</v>
      </c>
      <c r="H110" s="212">
        <f t="shared" si="4"/>
        <v>4.6671781357891868</v>
      </c>
    </row>
    <row r="111" spans="1:8" ht="23.1" customHeight="1" x14ac:dyDescent="0.25">
      <c r="A111" s="101" t="str">
        <f t="shared" ref="A111:B111" si="44">A49</f>
        <v>2202990000</v>
      </c>
      <c r="B111" s="39" t="str">
        <f t="shared" si="44"/>
        <v>Las demás agua, incluidas el agua mineral y la gaseada, con adición de azúcar u otro edulcorante o aromatizada, y demás bebidas no alcohólicas</v>
      </c>
      <c r="C111" s="137">
        <v>31972.138946999999</v>
      </c>
      <c r="D111" s="137">
        <v>27061.669657000002</v>
      </c>
      <c r="E111" s="199">
        <f t="shared" si="3"/>
        <v>-0.15358588607850254</v>
      </c>
      <c r="F111" s="137">
        <v>1649.5723300000004</v>
      </c>
      <c r="G111" s="137">
        <v>1743.2257060000002</v>
      </c>
      <c r="H111" s="212">
        <f t="shared" si="4"/>
        <v>5.6774337382344164E-2</v>
      </c>
    </row>
    <row r="112" spans="1:8" ht="11.1" customHeight="1" x14ac:dyDescent="0.25">
      <c r="A112" s="101" t="str">
        <f t="shared" ref="A112:B112" si="45">A50</f>
        <v>0206290000</v>
      </c>
      <c r="B112" s="39" t="str">
        <f t="shared" si="45"/>
        <v>Los demas despojos comestibles de la especia bovina, congelados, excepto lengua e higado</v>
      </c>
      <c r="C112" s="137">
        <v>24180.203184999998</v>
      </c>
      <c r="D112" s="137">
        <v>25445.572462999997</v>
      </c>
      <c r="E112" s="199">
        <f t="shared" si="3"/>
        <v>5.2330795912623351E-2</v>
      </c>
      <c r="F112" s="137">
        <v>2365.8441180000004</v>
      </c>
      <c r="G112" s="137">
        <v>3308.2889880000002</v>
      </c>
      <c r="H112" s="212">
        <f t="shared" si="4"/>
        <v>0.39835459269256868</v>
      </c>
    </row>
    <row r="113" spans="1:8" ht="11.1" customHeight="1" x14ac:dyDescent="0.25">
      <c r="A113" s="101" t="str">
        <f t="shared" ref="A113:B113" si="46">A51</f>
        <v>2301109000</v>
      </c>
      <c r="B113" s="39" t="str">
        <f t="shared" si="46"/>
        <v>Los demás harina, polvo y «pellets», de carne o despojos, impropios para la alimentación humana</v>
      </c>
      <c r="C113" s="137">
        <v>27726.843138999997</v>
      </c>
      <c r="D113" s="137">
        <v>24715.662094000003</v>
      </c>
      <c r="E113" s="199">
        <f>IFERROR(((D113/C113-1)),"")</f>
        <v>-0.10860165471793393</v>
      </c>
      <c r="F113" s="137">
        <v>1441.78793</v>
      </c>
      <c r="G113" s="137">
        <v>859.31142999999997</v>
      </c>
      <c r="H113" s="212">
        <f t="shared" si="4"/>
        <v>-0.40399596076518685</v>
      </c>
    </row>
    <row r="114" spans="1:8" ht="23.1" customHeight="1" x14ac:dyDescent="0.25">
      <c r="A114" s="101" t="str">
        <f t="shared" ref="A114:B114" si="47">A52</f>
        <v>1901109900</v>
      </c>
      <c r="B114" s="39" t="str">
        <f t="shared" si="47"/>
        <v>Las demás preparaciones para la alimentación de lactantes o niños de corta edad, acondicionadas para la venta al por menor, a base de harina, sémola, almidón, fécula o extracto de malta</v>
      </c>
      <c r="C114" s="137">
        <v>31397.744706000001</v>
      </c>
      <c r="D114" s="137">
        <v>24108.633473000002</v>
      </c>
      <c r="E114" s="199">
        <f t="shared" si="3"/>
        <v>-0.23215397479192434</v>
      </c>
      <c r="F114" s="137">
        <v>2791.4642229999999</v>
      </c>
      <c r="G114" s="137">
        <v>1762.206966</v>
      </c>
      <c r="H114" s="212">
        <f t="shared" si="4"/>
        <v>-0.36871590490737238</v>
      </c>
    </row>
    <row r="115" spans="1:8" ht="11.1" customHeight="1" x14ac:dyDescent="0.25">
      <c r="A115" s="101" t="str">
        <f t="shared" ref="A115:B115" si="48">A53</f>
        <v>0906110000</v>
      </c>
      <c r="B115" s="39" t="str">
        <f t="shared" si="48"/>
        <v>Canela (cinnamomum zeylanicum blume), sin triturar ni pulverizar</v>
      </c>
      <c r="C115" s="137">
        <v>22008.196174999997</v>
      </c>
      <c r="D115" s="137">
        <v>22830.851839000003</v>
      </c>
      <c r="E115" s="199">
        <f t="shared" si="3"/>
        <v>3.7379513407577392E-2</v>
      </c>
      <c r="F115" s="137">
        <v>1812.78196</v>
      </c>
      <c r="G115" s="137">
        <v>5253.5155329999998</v>
      </c>
      <c r="H115" s="212">
        <f t="shared" si="4"/>
        <v>1.8980404973800598</v>
      </c>
    </row>
    <row r="116" spans="1:8" ht="11.1" customHeight="1" x14ac:dyDescent="0.25">
      <c r="A116" s="101" t="str">
        <f>A54</f>
        <v>0207120000</v>
      </c>
      <c r="B116" s="39" t="str">
        <f>B54</f>
        <v>Carnes y despojos comestibles de gallo o gallina sin trocear, congelados</v>
      </c>
      <c r="C116" s="137">
        <v>22153.662879</v>
      </c>
      <c r="D116" s="137">
        <v>22515.474458000004</v>
      </c>
      <c r="E116" s="199">
        <f t="shared" si="3"/>
        <v>1.633190777417548E-2</v>
      </c>
      <c r="F116" s="137">
        <v>1465.6782099999996</v>
      </c>
      <c r="G116" s="137">
        <v>2668.728255</v>
      </c>
      <c r="H116" s="212">
        <f t="shared" si="4"/>
        <v>0.82081458043918154</v>
      </c>
    </row>
    <row r="117" spans="1:8" ht="11.1" customHeight="1" x14ac:dyDescent="0.25">
      <c r="A117" s="101" t="str">
        <f t="shared" ref="A117:B117" si="49">A55</f>
        <v>0105110000</v>
      </c>
      <c r="B117" s="39" t="str">
        <f t="shared" si="49"/>
        <v>Gallos y gallinas de peso inferior o igual a 185 gr</v>
      </c>
      <c r="C117" s="137">
        <v>19252.192514000002</v>
      </c>
      <c r="D117" s="137">
        <v>22478.46948</v>
      </c>
      <c r="E117" s="199">
        <f t="shared" si="3"/>
        <v>0.16757971662987892</v>
      </c>
      <c r="F117" s="137">
        <v>2632.2003480000003</v>
      </c>
      <c r="G117" s="137">
        <v>2317.4608820000003</v>
      </c>
      <c r="H117" s="212">
        <f t="shared" si="4"/>
        <v>-0.11957276209584333</v>
      </c>
    </row>
    <row r="118" spans="1:8" ht="11.1" customHeight="1" x14ac:dyDescent="0.25">
      <c r="A118" s="101" t="str">
        <f t="shared" ref="A118:B118" si="50">A56</f>
        <v>0203291000</v>
      </c>
      <c r="B118" s="39" t="str">
        <f t="shared" si="50"/>
        <v>Las demás carne deshuesada de la especie porcina</v>
      </c>
      <c r="C118" s="137">
        <v>17546.639491999998</v>
      </c>
      <c r="D118" s="137">
        <v>22063.580901999998</v>
      </c>
      <c r="E118" s="199">
        <f t="shared" si="3"/>
        <v>0.2574248711304179</v>
      </c>
      <c r="F118" s="137">
        <v>917.63547600000015</v>
      </c>
      <c r="G118" s="137">
        <v>2562.1225319999999</v>
      </c>
      <c r="H118" s="212">
        <f t="shared" si="4"/>
        <v>1.7920918480270256</v>
      </c>
    </row>
    <row r="119" spans="1:8" ht="11.1" customHeight="1" x14ac:dyDescent="0.25">
      <c r="A119" s="151"/>
      <c r="B119" s="151" t="s">
        <v>18</v>
      </c>
      <c r="C119" s="138">
        <v>1472108.180192</v>
      </c>
      <c r="D119" s="138">
        <v>1599580.8331579964</v>
      </c>
      <c r="E119" s="203">
        <f t="shared" si="3"/>
        <v>8.6591905867523078E-2</v>
      </c>
      <c r="F119" s="138">
        <v>112992.19922599997</v>
      </c>
      <c r="G119" s="138">
        <v>145431.09440100007</v>
      </c>
      <c r="H119" s="213">
        <f t="shared" si="4"/>
        <v>0.28708968758204123</v>
      </c>
    </row>
    <row r="120" spans="1:8" ht="9" customHeight="1" x14ac:dyDescent="0.25">
      <c r="A120" s="71" t="s">
        <v>52</v>
      </c>
      <c r="B120" s="37"/>
      <c r="C120" s="21"/>
      <c r="D120" s="21"/>
      <c r="E120" s="21"/>
    </row>
    <row r="121" spans="1:8" ht="9" customHeight="1" x14ac:dyDescent="0.25">
      <c r="A121" s="40" t="s">
        <v>20</v>
      </c>
      <c r="B121" s="37"/>
      <c r="C121" s="21"/>
      <c r="D121" s="21"/>
      <c r="E121" s="21"/>
    </row>
    <row r="122" spans="1:8" ht="9" customHeight="1" x14ac:dyDescent="0.25">
      <c r="A122" s="233" t="s">
        <v>372</v>
      </c>
      <c r="B122" s="40"/>
      <c r="C122" s="40"/>
      <c r="D122" s="40"/>
      <c r="E122" s="40"/>
      <c r="F122" s="40"/>
      <c r="G122" s="40"/>
    </row>
    <row r="123" spans="1:8" ht="9" customHeight="1" x14ac:dyDescent="0.25">
      <c r="A123" s="233" t="s">
        <v>373</v>
      </c>
    </row>
  </sheetData>
  <mergeCells count="10">
    <mergeCell ref="A2:E2"/>
    <mergeCell ref="A4:A5"/>
    <mergeCell ref="B4:B5"/>
    <mergeCell ref="C4:D4"/>
    <mergeCell ref="F4:G4"/>
    <mergeCell ref="F65:G65"/>
    <mergeCell ref="A65:A66"/>
    <mergeCell ref="B65:B66"/>
    <mergeCell ref="C65:D65"/>
    <mergeCell ref="A67:B67"/>
  </mergeCells>
  <phoneticPr fontId="11" type="noConversion"/>
  <conditionalFormatting sqref="C7:H57">
    <cfRule type="containsBlanks" dxfId="55" priority="2">
      <formula>LEN(TRIM(C7))=0</formula>
    </cfRule>
  </conditionalFormatting>
  <conditionalFormatting sqref="C69:H119">
    <cfRule type="containsBlanks" dxfId="54" priority="1">
      <formula>LEN(TRIM(C69))=0</formula>
    </cfRule>
  </conditionalFormatting>
  <pageMargins left="0.75" right="0.75" top="1" bottom="1" header="0" footer="0"/>
  <pageSetup paperSize="9" orientation="portrait" horizontalDpi="0" verticalDpi="0"/>
  <ignoredErrors>
    <ignoredError sqref="B67 A67 A64 A3 B2:B3 B64 B58:B59 C2:E3 C64:E64 A58:A59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G62"/>
  <sheetViews>
    <sheetView showGridLines="0" zoomScaleNormal="100" zoomScalePageLayoutView="150" workbookViewId="0">
      <selection sqref="A1:G62"/>
    </sheetView>
  </sheetViews>
  <sheetFormatPr baseColWidth="10" defaultColWidth="11.42578125" defaultRowHeight="13.5" x14ac:dyDescent="0.2"/>
  <cols>
    <col min="1" max="1" width="8.85546875" style="15" customWidth="1"/>
    <col min="2" max="2" width="52.28515625" style="15" customWidth="1"/>
    <col min="3" max="4" width="5.85546875" style="15" customWidth="1"/>
    <col min="5" max="5" width="6.85546875" style="15" customWidth="1"/>
    <col min="6" max="6" width="5.85546875" style="15" customWidth="1"/>
    <col min="7" max="7" width="7.42578125" style="15" customWidth="1"/>
    <col min="8" max="16384" width="11.42578125" style="15"/>
  </cols>
  <sheetData>
    <row r="1" spans="1:7" ht="15" customHeight="1" x14ac:dyDescent="0.25">
      <c r="A1" s="85" t="s">
        <v>382</v>
      </c>
      <c r="B1" s="85"/>
      <c r="C1" s="85"/>
      <c r="D1" s="85"/>
      <c r="E1" s="85"/>
      <c r="F1" s="85"/>
      <c r="G1" s="85"/>
    </row>
    <row r="2" spans="1:7" ht="11.25" customHeight="1" x14ac:dyDescent="0.25">
      <c r="A2" s="278" t="s">
        <v>336</v>
      </c>
      <c r="B2" s="278"/>
      <c r="C2" s="278"/>
      <c r="D2" s="278"/>
      <c r="E2" s="278"/>
      <c r="F2" s="85"/>
      <c r="G2" s="85"/>
    </row>
    <row r="3" spans="1:7" ht="3" customHeight="1" x14ac:dyDescent="0.25">
      <c r="A3" s="48"/>
    </row>
    <row r="4" spans="1:7" s="38" customFormat="1" ht="15" customHeight="1" x14ac:dyDescent="0.25">
      <c r="A4" s="279" t="s">
        <v>30</v>
      </c>
      <c r="B4" s="279" t="s">
        <v>4</v>
      </c>
      <c r="C4" s="276" t="s">
        <v>352</v>
      </c>
      <c r="D4" s="277"/>
      <c r="E4" s="247" t="s">
        <v>28</v>
      </c>
      <c r="F4" s="248" t="s">
        <v>377</v>
      </c>
      <c r="G4" s="281" t="s">
        <v>337</v>
      </c>
    </row>
    <row r="5" spans="1:7" s="38" customFormat="1" ht="15" customHeight="1" x14ac:dyDescent="0.25">
      <c r="A5" s="280"/>
      <c r="B5" s="280"/>
      <c r="C5" s="164">
        <v>2023</v>
      </c>
      <c r="D5" s="165" t="s">
        <v>320</v>
      </c>
      <c r="E5" s="249" t="s">
        <v>338</v>
      </c>
      <c r="F5" s="250">
        <v>2023</v>
      </c>
      <c r="G5" s="282"/>
    </row>
    <row r="6" spans="1:7" s="38" customFormat="1" ht="14.1" customHeight="1" x14ac:dyDescent="0.25">
      <c r="A6" s="275" t="s">
        <v>44</v>
      </c>
      <c r="B6" s="275"/>
      <c r="C6" s="171">
        <f>SUM(C8:C58)</f>
        <v>6789531.6817200016</v>
      </c>
      <c r="D6" s="171">
        <f>SUM(D8:D58)</f>
        <v>6862698.2762609972</v>
      </c>
      <c r="E6" s="196">
        <f>(D6/C6-1)</f>
        <v>1.0776383110191246E-2</v>
      </c>
      <c r="F6" s="196">
        <f>SUM(F7:F58)</f>
        <v>1.0000000000000002</v>
      </c>
      <c r="G6" s="197">
        <f>SUM(G7:G58)</f>
        <v>1.0776383110191441</v>
      </c>
    </row>
    <row r="7" spans="1:7" ht="3.95" customHeight="1" x14ac:dyDescent="0.2">
      <c r="A7" s="42"/>
      <c r="B7" s="42"/>
      <c r="C7" s="109"/>
      <c r="D7" s="109"/>
      <c r="E7" s="109"/>
      <c r="F7" s="109"/>
      <c r="G7" s="198"/>
    </row>
    <row r="8" spans="1:7" ht="11.1" customHeight="1" x14ac:dyDescent="0.2">
      <c r="A8" s="100" t="s">
        <v>146</v>
      </c>
      <c r="B8" s="13" t="s">
        <v>279</v>
      </c>
      <c r="C8" s="137">
        <v>985468.72882099997</v>
      </c>
      <c r="D8" s="137">
        <v>964044.29675700061</v>
      </c>
      <c r="E8" s="199">
        <f>IFERROR(((D8/C8-1)),"")</f>
        <v>-2.1740346940923416E-2</v>
      </c>
      <c r="F8" s="200">
        <f>C8/$C$6</f>
        <v>0.14514531708781273</v>
      </c>
      <c r="G8" s="201">
        <f>F8*E8*100</f>
        <v>-0.31555095503393887</v>
      </c>
    </row>
    <row r="9" spans="1:7" ht="11.1" customHeight="1" x14ac:dyDescent="0.2">
      <c r="A9" s="100" t="s">
        <v>148</v>
      </c>
      <c r="B9" s="13" t="s">
        <v>292</v>
      </c>
      <c r="C9" s="137">
        <v>764512.75931000011</v>
      </c>
      <c r="D9" s="137">
        <v>689210.85175399994</v>
      </c>
      <c r="E9" s="199">
        <f t="shared" ref="E9:E58" si="0">IFERROR(((D9/C9-1)),"")</f>
        <v>-9.8496600140412061E-2</v>
      </c>
      <c r="F9" s="200">
        <f t="shared" ref="F9:F58" si="1">C9/$C$6</f>
        <v>0.11260169259808579</v>
      </c>
      <c r="G9" s="201">
        <f t="shared" ref="G9:G58" si="2">F9*E9*100</f>
        <v>-1.1090883890967251</v>
      </c>
    </row>
    <row r="10" spans="1:7" ht="11.1" customHeight="1" x14ac:dyDescent="0.2">
      <c r="A10" s="100" t="s">
        <v>147</v>
      </c>
      <c r="B10" s="13" t="s">
        <v>196</v>
      </c>
      <c r="C10" s="137">
        <v>685079.07249699999</v>
      </c>
      <c r="D10" s="137">
        <v>626102.1324830004</v>
      </c>
      <c r="E10" s="199">
        <f t="shared" si="0"/>
        <v>-8.6087785164767006E-2</v>
      </c>
      <c r="F10" s="200">
        <f t="shared" si="1"/>
        <v>0.10090225727077658</v>
      </c>
      <c r="G10" s="201">
        <f t="shared" si="2"/>
        <v>-0.8686451846566664</v>
      </c>
    </row>
    <row r="11" spans="1:7" ht="11.1" customHeight="1" x14ac:dyDescent="0.2">
      <c r="A11" s="100" t="s">
        <v>149</v>
      </c>
      <c r="B11" s="13" t="s">
        <v>286</v>
      </c>
      <c r="C11" s="137">
        <v>500776.86831199983</v>
      </c>
      <c r="D11" s="137">
        <v>440862.21151799982</v>
      </c>
      <c r="E11" s="199">
        <f t="shared" si="0"/>
        <v>-0.11964341922572841</v>
      </c>
      <c r="F11" s="200">
        <f t="shared" si="1"/>
        <v>7.3757203263412313E-2</v>
      </c>
      <c r="G11" s="201">
        <f t="shared" si="2"/>
        <v>-0.88245639909617024</v>
      </c>
    </row>
    <row r="12" spans="1:7" ht="11.1" customHeight="1" x14ac:dyDescent="0.2">
      <c r="A12" s="100" t="s">
        <v>66</v>
      </c>
      <c r="B12" s="13" t="s">
        <v>253</v>
      </c>
      <c r="C12" s="137">
        <v>125470.56706499995</v>
      </c>
      <c r="D12" s="137">
        <v>145148.04918500004</v>
      </c>
      <c r="E12" s="199">
        <f t="shared" si="0"/>
        <v>0.15682946670517706</v>
      </c>
      <c r="F12" s="200">
        <f t="shared" si="1"/>
        <v>1.8480003179426111E-2</v>
      </c>
      <c r="G12" s="201">
        <f t="shared" si="2"/>
        <v>0.28982090433393737</v>
      </c>
    </row>
    <row r="13" spans="1:7" ht="11.1" customHeight="1" x14ac:dyDescent="0.2">
      <c r="A13" s="100" t="s">
        <v>153</v>
      </c>
      <c r="B13" s="13" t="s">
        <v>281</v>
      </c>
      <c r="C13" s="137">
        <v>131377.88491800008</v>
      </c>
      <c r="D13" s="137">
        <v>140546.79307500002</v>
      </c>
      <c r="E13" s="199">
        <f t="shared" si="0"/>
        <v>6.979034685116714E-2</v>
      </c>
      <c r="F13" s="200">
        <f t="shared" si="1"/>
        <v>1.9350065818489255E-2</v>
      </c>
      <c r="G13" s="201">
        <f t="shared" si="2"/>
        <v>0.13504478050652785</v>
      </c>
    </row>
    <row r="14" spans="1:7" ht="11.1" customHeight="1" x14ac:dyDescent="0.2">
      <c r="A14" s="100" t="s">
        <v>151</v>
      </c>
      <c r="B14" s="13" t="s">
        <v>270</v>
      </c>
      <c r="C14" s="137">
        <v>131111.75010900013</v>
      </c>
      <c r="D14" s="137">
        <v>126511.37790700009</v>
      </c>
      <c r="E14" s="199">
        <f t="shared" si="0"/>
        <v>-3.5087413585552119E-2</v>
      </c>
      <c r="F14" s="200">
        <f t="shared" si="1"/>
        <v>1.9310868003164748E-2</v>
      </c>
      <c r="G14" s="201">
        <f t="shared" si="2"/>
        <v>-6.7756841232304646E-2</v>
      </c>
    </row>
    <row r="15" spans="1:7" ht="11.1" customHeight="1" x14ac:dyDescent="0.2">
      <c r="A15" s="100" t="s">
        <v>33</v>
      </c>
      <c r="B15" s="13" t="s">
        <v>301</v>
      </c>
      <c r="C15" s="137">
        <v>100007.02304299998</v>
      </c>
      <c r="D15" s="137">
        <v>124076.73910399996</v>
      </c>
      <c r="E15" s="199">
        <f t="shared" si="0"/>
        <v>0.24068025753202082</v>
      </c>
      <c r="F15" s="200">
        <f t="shared" si="1"/>
        <v>1.4729590748100768E-2</v>
      </c>
      <c r="G15" s="201">
        <f t="shared" si="2"/>
        <v>0.35451216945941638</v>
      </c>
    </row>
    <row r="16" spans="1:7" ht="11.1" customHeight="1" x14ac:dyDescent="0.2">
      <c r="A16" s="100" t="s">
        <v>155</v>
      </c>
      <c r="B16" s="13" t="s">
        <v>287</v>
      </c>
      <c r="C16" s="137">
        <v>153976.90269300001</v>
      </c>
      <c r="D16" s="137">
        <v>113567.25131399998</v>
      </c>
      <c r="E16" s="199">
        <f t="shared" si="0"/>
        <v>-0.26243969499483322</v>
      </c>
      <c r="F16" s="200">
        <f t="shared" si="1"/>
        <v>2.2678574887214139E-2</v>
      </c>
      <c r="G16" s="201">
        <f t="shared" si="2"/>
        <v>-0.59517582763179633</v>
      </c>
    </row>
    <row r="17" spans="1:7" ht="11.1" customHeight="1" x14ac:dyDescent="0.2">
      <c r="A17" s="100" t="s">
        <v>34</v>
      </c>
      <c r="B17" s="13" t="s">
        <v>294</v>
      </c>
      <c r="C17" s="137">
        <v>118877.82045299976</v>
      </c>
      <c r="D17" s="137">
        <v>108717.34154799988</v>
      </c>
      <c r="E17" s="199">
        <f t="shared" si="0"/>
        <v>-8.5469929262515287E-2</v>
      </c>
      <c r="F17" s="200">
        <f t="shared" si="1"/>
        <v>1.7508986779318524E-2</v>
      </c>
      <c r="G17" s="201">
        <f t="shared" si="2"/>
        <v>-0.14964918614866696</v>
      </c>
    </row>
    <row r="18" spans="1:7" ht="33" customHeight="1" x14ac:dyDescent="0.2">
      <c r="A18" s="100" t="s">
        <v>152</v>
      </c>
      <c r="B18" s="13" t="s">
        <v>288</v>
      </c>
      <c r="C18" s="137">
        <v>136151.72161000004</v>
      </c>
      <c r="D18" s="137">
        <v>106581.94309299998</v>
      </c>
      <c r="E18" s="199">
        <f t="shared" si="0"/>
        <v>-0.21718255316448543</v>
      </c>
      <c r="F18" s="200">
        <f t="shared" si="1"/>
        <v>2.0053183045978296E-2</v>
      </c>
      <c r="G18" s="201">
        <f t="shared" si="2"/>
        <v>-0.43552014930003391</v>
      </c>
    </row>
    <row r="19" spans="1:7" ht="11.1" customHeight="1" x14ac:dyDescent="0.2">
      <c r="A19" s="100" t="s">
        <v>150</v>
      </c>
      <c r="B19" s="13" t="s">
        <v>237</v>
      </c>
      <c r="C19" s="137">
        <v>131069.35705699997</v>
      </c>
      <c r="D19" s="137">
        <v>103152.92070800005</v>
      </c>
      <c r="E19" s="199">
        <f t="shared" si="0"/>
        <v>-0.21298980155109415</v>
      </c>
      <c r="F19" s="200">
        <f t="shared" si="1"/>
        <v>1.9304624118610194E-2</v>
      </c>
      <c r="G19" s="201">
        <f t="shared" si="2"/>
        <v>-0.41116880600412509</v>
      </c>
    </row>
    <row r="20" spans="1:7" ht="11.1" customHeight="1" x14ac:dyDescent="0.2">
      <c r="A20" s="100" t="s">
        <v>166</v>
      </c>
      <c r="B20" s="13" t="s">
        <v>289</v>
      </c>
      <c r="C20" s="137">
        <v>73815.170108000064</v>
      </c>
      <c r="D20" s="137">
        <v>90669.657099000193</v>
      </c>
      <c r="E20" s="199">
        <f t="shared" si="0"/>
        <v>0.22833364695007918</v>
      </c>
      <c r="F20" s="200">
        <f t="shared" si="1"/>
        <v>1.0871908928083882E-2</v>
      </c>
      <c r="G20" s="201">
        <f t="shared" si="2"/>
        <v>0.24824226148585188</v>
      </c>
    </row>
    <row r="21" spans="1:7" ht="11.1" customHeight="1" x14ac:dyDescent="0.2">
      <c r="A21" s="100" t="s">
        <v>117</v>
      </c>
      <c r="B21" s="13" t="s">
        <v>298</v>
      </c>
      <c r="C21" s="137">
        <v>63873.855519000048</v>
      </c>
      <c r="D21" s="137">
        <v>72236.319595000066</v>
      </c>
      <c r="E21" s="199">
        <f t="shared" si="0"/>
        <v>0.13092154854363702</v>
      </c>
      <c r="F21" s="200">
        <f t="shared" si="1"/>
        <v>9.4076968063898612E-3</v>
      </c>
      <c r="G21" s="201">
        <f t="shared" si="2"/>
        <v>0.1231670234121589</v>
      </c>
    </row>
    <row r="22" spans="1:7" ht="23.1" customHeight="1" x14ac:dyDescent="0.2">
      <c r="A22" s="100" t="s">
        <v>154</v>
      </c>
      <c r="B22" s="13" t="s">
        <v>283</v>
      </c>
      <c r="C22" s="137">
        <v>53118.526315000003</v>
      </c>
      <c r="D22" s="137">
        <v>70321.540881000023</v>
      </c>
      <c r="E22" s="199">
        <f t="shared" si="0"/>
        <v>0.32386091556802299</v>
      </c>
      <c r="F22" s="200">
        <f t="shared" si="1"/>
        <v>7.8235920833855527E-3</v>
      </c>
      <c r="G22" s="201">
        <f t="shared" si="2"/>
        <v>0.25337556951559814</v>
      </c>
    </row>
    <row r="23" spans="1:7" ht="11.1" customHeight="1" x14ac:dyDescent="0.2">
      <c r="A23" s="100" t="s">
        <v>157</v>
      </c>
      <c r="B23" s="13" t="s">
        <v>221</v>
      </c>
      <c r="C23" s="137">
        <v>66702.762403999979</v>
      </c>
      <c r="D23" s="137">
        <v>66193.741056999963</v>
      </c>
      <c r="E23" s="199">
        <f t="shared" si="0"/>
        <v>-7.6311884044174549E-3</v>
      </c>
      <c r="F23" s="200">
        <f t="shared" si="1"/>
        <v>9.8243539511847552E-3</v>
      </c>
      <c r="G23" s="201">
        <f t="shared" si="2"/>
        <v>-7.4971495953173916E-3</v>
      </c>
    </row>
    <row r="24" spans="1:7" ht="11.1" customHeight="1" x14ac:dyDescent="0.2">
      <c r="A24" s="100" t="s">
        <v>113</v>
      </c>
      <c r="B24" s="13" t="s">
        <v>264</v>
      </c>
      <c r="C24" s="137">
        <v>31266.077269000009</v>
      </c>
      <c r="D24" s="137">
        <v>61950.535805999934</v>
      </c>
      <c r="E24" s="199">
        <f t="shared" si="0"/>
        <v>0.98139777091331015</v>
      </c>
      <c r="F24" s="200">
        <f t="shared" si="1"/>
        <v>4.605041810642134E-3</v>
      </c>
      <c r="G24" s="201">
        <f t="shared" si="2"/>
        <v>0.45193777679267838</v>
      </c>
    </row>
    <row r="25" spans="1:7" ht="11.1" customHeight="1" x14ac:dyDescent="0.2">
      <c r="A25" s="100" t="s">
        <v>65</v>
      </c>
      <c r="B25" s="13" t="s">
        <v>274</v>
      </c>
      <c r="C25" s="137">
        <v>66651.156950000019</v>
      </c>
      <c r="D25" s="137">
        <v>56268.793307000007</v>
      </c>
      <c r="E25" s="199">
        <f t="shared" si="0"/>
        <v>-0.15577169426764181</v>
      </c>
      <c r="F25" s="200">
        <f t="shared" si="1"/>
        <v>9.8167532128099876E-3</v>
      </c>
      <c r="G25" s="201">
        <f t="shared" si="2"/>
        <v>-0.15291722801667279</v>
      </c>
    </row>
    <row r="26" spans="1:7" ht="11.1" customHeight="1" x14ac:dyDescent="0.2">
      <c r="A26" s="100" t="s">
        <v>160</v>
      </c>
      <c r="B26" s="13" t="s">
        <v>285</v>
      </c>
      <c r="C26" s="137">
        <v>45771.801727000005</v>
      </c>
      <c r="D26" s="137">
        <v>54239.460155000001</v>
      </c>
      <c r="E26" s="199">
        <f t="shared" si="0"/>
        <v>0.18499727143153</v>
      </c>
      <c r="F26" s="200">
        <f t="shared" si="1"/>
        <v>6.7415256121766218E-3</v>
      </c>
      <c r="G26" s="201">
        <f t="shared" si="2"/>
        <v>0.12471638435384499</v>
      </c>
    </row>
    <row r="27" spans="1:7" ht="11.1" customHeight="1" x14ac:dyDescent="0.2">
      <c r="A27" s="100" t="s">
        <v>188</v>
      </c>
      <c r="B27" s="13" t="s">
        <v>303</v>
      </c>
      <c r="C27" s="137">
        <v>18079.645258999997</v>
      </c>
      <c r="D27" s="137">
        <v>53799.978913000064</v>
      </c>
      <c r="E27" s="199">
        <f t="shared" si="0"/>
        <v>1.9757209360188406</v>
      </c>
      <c r="F27" s="200">
        <f t="shared" si="1"/>
        <v>2.6628707408019423E-3</v>
      </c>
      <c r="G27" s="201">
        <f t="shared" si="2"/>
        <v>0.52610894725143964</v>
      </c>
    </row>
    <row r="28" spans="1:7" ht="11.1" customHeight="1" x14ac:dyDescent="0.2">
      <c r="A28" s="100" t="s">
        <v>170</v>
      </c>
      <c r="B28" s="13" t="s">
        <v>282</v>
      </c>
      <c r="C28" s="137">
        <v>43804.171273000029</v>
      </c>
      <c r="D28" s="137">
        <v>53549.293494999991</v>
      </c>
      <c r="E28" s="199">
        <f t="shared" si="0"/>
        <v>0.22247018808472818</v>
      </c>
      <c r="F28" s="200">
        <f t="shared" si="1"/>
        <v>6.4517220518960829E-3</v>
      </c>
      <c r="G28" s="201">
        <f t="shared" si="2"/>
        <v>0.14353158183557099</v>
      </c>
    </row>
    <row r="29" spans="1:7" ht="11.1" customHeight="1" x14ac:dyDescent="0.2">
      <c r="A29" s="100" t="s">
        <v>161</v>
      </c>
      <c r="B29" s="13" t="s">
        <v>304</v>
      </c>
      <c r="C29" s="137">
        <v>33473.47754</v>
      </c>
      <c r="D29" s="137">
        <v>48212.684748000007</v>
      </c>
      <c r="E29" s="199">
        <f t="shared" si="0"/>
        <v>0.44032494653078724</v>
      </c>
      <c r="F29" s="200">
        <f t="shared" si="1"/>
        <v>4.9301600035424114E-3</v>
      </c>
      <c r="G29" s="201">
        <f t="shared" si="2"/>
        <v>0.21708724399480381</v>
      </c>
    </row>
    <row r="30" spans="1:7" ht="11.1" customHeight="1" x14ac:dyDescent="0.2">
      <c r="A30" s="100" t="s">
        <v>172</v>
      </c>
      <c r="B30" s="13" t="s">
        <v>267</v>
      </c>
      <c r="C30" s="137">
        <v>46869.643142999987</v>
      </c>
      <c r="D30" s="137">
        <v>47708.432641000029</v>
      </c>
      <c r="E30" s="199">
        <f t="shared" si="0"/>
        <v>1.7896221130612844E-2</v>
      </c>
      <c r="F30" s="200">
        <f t="shared" si="1"/>
        <v>6.9032218038235053E-3</v>
      </c>
      <c r="G30" s="201">
        <f t="shared" si="2"/>
        <v>1.2354158391489354E-2</v>
      </c>
    </row>
    <row r="31" spans="1:7" ht="11.1" customHeight="1" x14ac:dyDescent="0.2">
      <c r="A31" s="100" t="s">
        <v>159</v>
      </c>
      <c r="B31" s="13" t="s">
        <v>220</v>
      </c>
      <c r="C31" s="137">
        <v>44462.939508999982</v>
      </c>
      <c r="D31" s="137">
        <v>47322.502171000058</v>
      </c>
      <c r="E31" s="199">
        <f t="shared" si="0"/>
        <v>6.4313396585514937E-2</v>
      </c>
      <c r="F31" s="200">
        <f t="shared" si="1"/>
        <v>6.5487491027858523E-3</v>
      </c>
      <c r="G31" s="201">
        <f t="shared" si="2"/>
        <v>4.2117229818650161E-2</v>
      </c>
    </row>
    <row r="32" spans="1:7" ht="11.1" customHeight="1" x14ac:dyDescent="0.2">
      <c r="A32" s="100" t="s">
        <v>116</v>
      </c>
      <c r="B32" s="13" t="s">
        <v>262</v>
      </c>
      <c r="C32" s="137">
        <v>41266.267326999994</v>
      </c>
      <c r="D32" s="137">
        <v>46378.531507999993</v>
      </c>
      <c r="E32" s="199">
        <f t="shared" si="0"/>
        <v>0.12388482196583617</v>
      </c>
      <c r="F32" s="200">
        <f t="shared" si="1"/>
        <v>6.0779254389672355E-3</v>
      </c>
      <c r="G32" s="201">
        <f t="shared" si="2"/>
        <v>7.5296271092808259E-2</v>
      </c>
    </row>
    <row r="33" spans="1:7" ht="11.1" customHeight="1" x14ac:dyDescent="0.2">
      <c r="A33" s="100" t="s">
        <v>163</v>
      </c>
      <c r="B33" s="13" t="s">
        <v>302</v>
      </c>
      <c r="C33" s="137">
        <v>42936.408305999983</v>
      </c>
      <c r="D33" s="137">
        <v>44675.651598000019</v>
      </c>
      <c r="E33" s="199">
        <f t="shared" si="0"/>
        <v>4.0507423900126183E-2</v>
      </c>
      <c r="F33" s="200">
        <f t="shared" si="1"/>
        <v>6.3239130942714505E-3</v>
      </c>
      <c r="G33" s="201">
        <f t="shared" si="2"/>
        <v>2.5616542841721227E-2</v>
      </c>
    </row>
    <row r="34" spans="1:7" ht="11.1" customHeight="1" x14ac:dyDescent="0.2">
      <c r="A34" s="100" t="s">
        <v>118</v>
      </c>
      <c r="B34" s="13" t="s">
        <v>256</v>
      </c>
      <c r="C34" s="137">
        <v>13385.746206</v>
      </c>
      <c r="D34" s="137">
        <v>42773.664813000018</v>
      </c>
      <c r="E34" s="199">
        <f t="shared" si="0"/>
        <v>2.1954636039511368</v>
      </c>
      <c r="F34" s="200">
        <f t="shared" si="1"/>
        <v>1.9715271735220728E-3</v>
      </c>
      <c r="G34" s="201">
        <f t="shared" si="2"/>
        <v>0.43284161536683685</v>
      </c>
    </row>
    <row r="35" spans="1:7" ht="11.1" customHeight="1" x14ac:dyDescent="0.2">
      <c r="A35" s="100" t="s">
        <v>158</v>
      </c>
      <c r="B35" s="13" t="s">
        <v>219</v>
      </c>
      <c r="C35" s="137">
        <v>25499.950413000006</v>
      </c>
      <c r="D35" s="137">
        <v>42317.355189999987</v>
      </c>
      <c r="E35" s="199">
        <f t="shared" si="0"/>
        <v>0.65950735215651179</v>
      </c>
      <c r="F35" s="200">
        <f t="shared" si="1"/>
        <v>3.7557745671406998E-3</v>
      </c>
      <c r="G35" s="201">
        <f t="shared" si="2"/>
        <v>0.24769609400717321</v>
      </c>
    </row>
    <row r="36" spans="1:7" ht="11.1" customHeight="1" x14ac:dyDescent="0.2">
      <c r="A36" s="100" t="s">
        <v>186</v>
      </c>
      <c r="B36" s="13" t="s">
        <v>284</v>
      </c>
      <c r="C36" s="137">
        <v>41473.909638000005</v>
      </c>
      <c r="D36" s="137">
        <v>42000.688082000008</v>
      </c>
      <c r="E36" s="199">
        <f t="shared" si="0"/>
        <v>1.2701441667735791E-2</v>
      </c>
      <c r="F36" s="200">
        <f t="shared" si="1"/>
        <v>6.1085081537602254E-3</v>
      </c>
      <c r="G36" s="201">
        <f t="shared" si="2"/>
        <v>7.7586859991873947E-3</v>
      </c>
    </row>
    <row r="37" spans="1:7" ht="11.1" customHeight="1" x14ac:dyDescent="0.2">
      <c r="A37" s="100" t="s">
        <v>165</v>
      </c>
      <c r="B37" s="13" t="s">
        <v>276</v>
      </c>
      <c r="C37" s="137">
        <v>52704.638308999994</v>
      </c>
      <c r="D37" s="137">
        <v>40506.155600999999</v>
      </c>
      <c r="E37" s="199">
        <f t="shared" si="0"/>
        <v>-0.2314498894097704</v>
      </c>
      <c r="F37" s="200">
        <f t="shared" si="1"/>
        <v>7.7626323551742019E-3</v>
      </c>
      <c r="G37" s="201">
        <f t="shared" si="2"/>
        <v>-0.17966604001337746</v>
      </c>
    </row>
    <row r="38" spans="1:7" ht="23.1" customHeight="1" x14ac:dyDescent="0.2">
      <c r="A38" s="100" t="s">
        <v>167</v>
      </c>
      <c r="B38" s="13" t="s">
        <v>272</v>
      </c>
      <c r="C38" s="137">
        <v>32129.74533600004</v>
      </c>
      <c r="D38" s="137">
        <v>38599.774812000011</v>
      </c>
      <c r="E38" s="199">
        <f t="shared" si="0"/>
        <v>0.20137195014585352</v>
      </c>
      <c r="F38" s="200">
        <f t="shared" si="1"/>
        <v>4.7322476486125718E-3</v>
      </c>
      <c r="G38" s="201">
        <f t="shared" si="2"/>
        <v>9.5294193757424345E-2</v>
      </c>
    </row>
    <row r="39" spans="1:7" ht="23.1" customHeight="1" x14ac:dyDescent="0.2">
      <c r="A39" s="100" t="s">
        <v>109</v>
      </c>
      <c r="B39" s="13" t="s">
        <v>261</v>
      </c>
      <c r="C39" s="137">
        <v>36023.104459000009</v>
      </c>
      <c r="D39" s="137">
        <v>38128.032334999996</v>
      </c>
      <c r="E39" s="199">
        <f t="shared" si="0"/>
        <v>5.8432717213357632E-2</v>
      </c>
      <c r="F39" s="200">
        <f t="shared" si="1"/>
        <v>5.3056832411560711E-3</v>
      </c>
      <c r="G39" s="201">
        <f t="shared" si="2"/>
        <v>3.1002548845412346E-2</v>
      </c>
    </row>
    <row r="40" spans="1:7" ht="11.1" customHeight="1" x14ac:dyDescent="0.2">
      <c r="A40" s="100" t="s">
        <v>138</v>
      </c>
      <c r="B40" s="13" t="s">
        <v>271</v>
      </c>
      <c r="C40" s="137">
        <v>11976.702450000012</v>
      </c>
      <c r="D40" s="137">
        <v>37828.878153000005</v>
      </c>
      <c r="E40" s="199">
        <f t="shared" si="0"/>
        <v>2.1585386971853815</v>
      </c>
      <c r="F40" s="200">
        <f t="shared" si="1"/>
        <v>1.7639953698494176E-3</v>
      </c>
      <c r="G40" s="201">
        <f t="shared" si="2"/>
        <v>0.38076522674758073</v>
      </c>
    </row>
    <row r="41" spans="1:7" ht="11.1" customHeight="1" x14ac:dyDescent="0.2">
      <c r="A41" s="100" t="s">
        <v>164</v>
      </c>
      <c r="B41" s="13" t="s">
        <v>305</v>
      </c>
      <c r="C41" s="137">
        <v>28542.975867000001</v>
      </c>
      <c r="D41" s="137">
        <v>37508.698967999997</v>
      </c>
      <c r="E41" s="199">
        <f t="shared" si="0"/>
        <v>0.3141131164030353</v>
      </c>
      <c r="F41" s="200">
        <f t="shared" si="1"/>
        <v>4.2039682860378329E-3</v>
      </c>
      <c r="G41" s="201">
        <f t="shared" si="2"/>
        <v>0.13205215795868705</v>
      </c>
    </row>
    <row r="42" spans="1:7" ht="11.1" customHeight="1" x14ac:dyDescent="0.2">
      <c r="A42" s="100" t="s">
        <v>156</v>
      </c>
      <c r="B42" s="13" t="s">
        <v>223</v>
      </c>
      <c r="C42" s="137">
        <v>23737.590451999997</v>
      </c>
      <c r="D42" s="137">
        <v>35645.562425000004</v>
      </c>
      <c r="E42" s="199">
        <f t="shared" si="0"/>
        <v>0.50165040959314</v>
      </c>
      <c r="F42" s="200">
        <f t="shared" si="1"/>
        <v>3.4962043871023694E-3</v>
      </c>
      <c r="G42" s="201">
        <f t="shared" si="2"/>
        <v>0.17538723628112365</v>
      </c>
    </row>
    <row r="43" spans="1:7" ht="11.1" customHeight="1" x14ac:dyDescent="0.2">
      <c r="A43" s="100" t="s">
        <v>136</v>
      </c>
      <c r="B43" s="13" t="s">
        <v>268</v>
      </c>
      <c r="C43" s="137">
        <v>45574.135011999962</v>
      </c>
      <c r="D43" s="137">
        <v>35225.242450999991</v>
      </c>
      <c r="E43" s="199">
        <f t="shared" si="0"/>
        <v>-0.22707820034927795</v>
      </c>
      <c r="F43" s="200">
        <f t="shared" si="1"/>
        <v>6.7124121586622605E-3</v>
      </c>
      <c r="G43" s="201">
        <f t="shared" si="2"/>
        <v>-0.15242424729916382</v>
      </c>
    </row>
    <row r="44" spans="1:7" ht="11.1" customHeight="1" x14ac:dyDescent="0.2">
      <c r="A44" s="100" t="s">
        <v>185</v>
      </c>
      <c r="B44" s="13" t="s">
        <v>280</v>
      </c>
      <c r="C44" s="137">
        <v>31884.907898000001</v>
      </c>
      <c r="D44" s="137">
        <v>35079.417983000007</v>
      </c>
      <c r="E44" s="199">
        <f t="shared" si="0"/>
        <v>0.10018878195349545</v>
      </c>
      <c r="F44" s="200">
        <f t="shared" si="1"/>
        <v>4.696186628577975E-3</v>
      </c>
      <c r="G44" s="201">
        <f t="shared" si="2"/>
        <v>4.7050521814351966E-2</v>
      </c>
    </row>
    <row r="45" spans="1:7" ht="11.1" customHeight="1" x14ac:dyDescent="0.2">
      <c r="A45" s="100" t="s">
        <v>192</v>
      </c>
      <c r="B45" s="13" t="s">
        <v>278</v>
      </c>
      <c r="C45" s="137">
        <v>34132.427631999999</v>
      </c>
      <c r="D45" s="137">
        <v>31582.413111000013</v>
      </c>
      <c r="E45" s="199">
        <f t="shared" si="0"/>
        <v>-7.4709439026519275E-2</v>
      </c>
      <c r="F45" s="200">
        <f t="shared" si="1"/>
        <v>5.027213839195634E-3</v>
      </c>
      <c r="G45" s="201">
        <f t="shared" si="2"/>
        <v>-3.7558032579266008E-2</v>
      </c>
    </row>
    <row r="46" spans="1:7" ht="11.1" customHeight="1" x14ac:dyDescent="0.2">
      <c r="A46" s="100" t="s">
        <v>173</v>
      </c>
      <c r="B46" s="13" t="s">
        <v>226</v>
      </c>
      <c r="C46" s="137">
        <v>23059.081185999996</v>
      </c>
      <c r="D46" s="137">
        <v>29161.080493999998</v>
      </c>
      <c r="E46" s="199">
        <f t="shared" si="0"/>
        <v>0.26462456412637758</v>
      </c>
      <c r="F46" s="200">
        <f t="shared" si="1"/>
        <v>3.3962697674839344E-3</v>
      </c>
      <c r="G46" s="201">
        <f t="shared" si="2"/>
        <v>8.9873640687602979E-2</v>
      </c>
    </row>
    <row r="47" spans="1:7" ht="11.1" customHeight="1" x14ac:dyDescent="0.2">
      <c r="A47" s="100" t="s">
        <v>195</v>
      </c>
      <c r="B47" s="13" t="s">
        <v>290</v>
      </c>
      <c r="C47" s="137">
        <v>15130.461029000004</v>
      </c>
      <c r="D47" s="137">
        <v>28139.362985</v>
      </c>
      <c r="E47" s="199">
        <f t="shared" si="0"/>
        <v>0.85978225852248036</v>
      </c>
      <c r="F47" s="200">
        <f t="shared" si="1"/>
        <v>2.2284984794661098E-3</v>
      </c>
      <c r="G47" s="201">
        <f t="shared" si="2"/>
        <v>0.19160234557892852</v>
      </c>
    </row>
    <row r="48" spans="1:7" ht="11.1" customHeight="1" x14ac:dyDescent="0.2">
      <c r="A48" s="100" t="s">
        <v>190</v>
      </c>
      <c r="B48" s="13" t="s">
        <v>222</v>
      </c>
      <c r="C48" s="137">
        <v>34694.953266000011</v>
      </c>
      <c r="D48" s="137">
        <v>27974.539914999998</v>
      </c>
      <c r="E48" s="199">
        <f t="shared" si="0"/>
        <v>-0.193700026037672</v>
      </c>
      <c r="F48" s="200">
        <f t="shared" si="1"/>
        <v>5.1100657442120796E-3</v>
      </c>
      <c r="G48" s="201">
        <f t="shared" si="2"/>
        <v>-9.8981986770809549E-2</v>
      </c>
    </row>
    <row r="49" spans="1:7" ht="11.1" customHeight="1" x14ac:dyDescent="0.2">
      <c r="A49" s="100" t="s">
        <v>171</v>
      </c>
      <c r="B49" s="13" t="s">
        <v>310</v>
      </c>
      <c r="C49" s="137">
        <v>35263.192801000005</v>
      </c>
      <c r="D49" s="137">
        <v>27377.629999000004</v>
      </c>
      <c r="E49" s="199">
        <f t="shared" si="0"/>
        <v>-0.22362021631167728</v>
      </c>
      <c r="F49" s="200">
        <f t="shared" si="1"/>
        <v>5.1937592243573904E-3</v>
      </c>
      <c r="G49" s="201">
        <f t="shared" si="2"/>
        <v>-0.11614295612215689</v>
      </c>
    </row>
    <row r="50" spans="1:7" ht="23.1" customHeight="1" x14ac:dyDescent="0.2">
      <c r="A50" s="100" t="s">
        <v>137</v>
      </c>
      <c r="B50" s="13" t="s">
        <v>269</v>
      </c>
      <c r="C50" s="137">
        <v>31972.138946999989</v>
      </c>
      <c r="D50" s="137">
        <v>27061.669657000002</v>
      </c>
      <c r="E50" s="199">
        <f t="shared" si="0"/>
        <v>-0.15358588607850232</v>
      </c>
      <c r="F50" s="200">
        <f t="shared" si="1"/>
        <v>4.7090345027892173E-3</v>
      </c>
      <c r="G50" s="201">
        <f t="shared" si="2"/>
        <v>-7.2324123668512166E-2</v>
      </c>
    </row>
    <row r="51" spans="1:7" ht="11.1" customHeight="1" x14ac:dyDescent="0.2">
      <c r="A51" s="100" t="s">
        <v>189</v>
      </c>
      <c r="B51" s="13" t="s">
        <v>224</v>
      </c>
      <c r="C51" s="137">
        <v>24180.203184999984</v>
      </c>
      <c r="D51" s="137">
        <v>25445.572462999979</v>
      </c>
      <c r="E51" s="199">
        <f t="shared" si="0"/>
        <v>5.2330795912623129E-2</v>
      </c>
      <c r="F51" s="200">
        <f t="shared" si="1"/>
        <v>3.5613948529178052E-3</v>
      </c>
      <c r="G51" s="201">
        <f t="shared" si="2"/>
        <v>1.8637062721230814E-2</v>
      </c>
    </row>
    <row r="52" spans="1:7" ht="11.1" customHeight="1" x14ac:dyDescent="0.2">
      <c r="A52" s="100" t="s">
        <v>184</v>
      </c>
      <c r="B52" s="13" t="s">
        <v>273</v>
      </c>
      <c r="C52" s="137">
        <v>27726.843139000001</v>
      </c>
      <c r="D52" s="137">
        <v>24715.662093999999</v>
      </c>
      <c r="E52" s="199">
        <f>IFERROR(((D52/C52-1)),"")</f>
        <v>-0.10860165471793426</v>
      </c>
      <c r="F52" s="200">
        <f t="shared" si="1"/>
        <v>4.083763717260676E-3</v>
      </c>
      <c r="G52" s="201">
        <f t="shared" si="2"/>
        <v>-4.4350349717157164E-2</v>
      </c>
    </row>
    <row r="53" spans="1:7" ht="23.1" customHeight="1" x14ac:dyDescent="0.2">
      <c r="A53" s="100" t="s">
        <v>162</v>
      </c>
      <c r="B53" s="13" t="s">
        <v>277</v>
      </c>
      <c r="C53" s="137">
        <v>31397.744705999987</v>
      </c>
      <c r="D53" s="137">
        <v>24108.633472999998</v>
      </c>
      <c r="E53" s="199">
        <f t="shared" si="0"/>
        <v>-0.23215397479192412</v>
      </c>
      <c r="F53" s="200">
        <f t="shared" si="1"/>
        <v>4.6244345233021952E-3</v>
      </c>
      <c r="G53" s="201">
        <f t="shared" si="2"/>
        <v>-0.10735808557496014</v>
      </c>
    </row>
    <row r="54" spans="1:7" ht="11.1" customHeight="1" x14ac:dyDescent="0.2">
      <c r="A54" s="100" t="s">
        <v>169</v>
      </c>
      <c r="B54" s="13" t="s">
        <v>275</v>
      </c>
      <c r="C54" s="137">
        <v>22008.196174999997</v>
      </c>
      <c r="D54" s="137">
        <v>22830.851838999995</v>
      </c>
      <c r="E54" s="199">
        <f t="shared" si="0"/>
        <v>3.7379513407576948E-2</v>
      </c>
      <c r="F54" s="200">
        <f t="shared" si="1"/>
        <v>3.2414895764098753E-3</v>
      </c>
      <c r="G54" s="201">
        <f t="shared" si="2"/>
        <v>1.2116530308193386E-2</v>
      </c>
    </row>
    <row r="55" spans="1:7" ht="11.1" customHeight="1" x14ac:dyDescent="0.2">
      <c r="A55" s="100" t="s">
        <v>187</v>
      </c>
      <c r="B55" s="13" t="s">
        <v>225</v>
      </c>
      <c r="C55" s="137">
        <v>22153.662878999992</v>
      </c>
      <c r="D55" s="137">
        <v>22515.474458000012</v>
      </c>
      <c r="E55" s="199">
        <f t="shared" si="0"/>
        <v>1.6331907774176146E-2</v>
      </c>
      <c r="F55" s="200">
        <f t="shared" si="1"/>
        <v>3.2629147218866464E-3</v>
      </c>
      <c r="G55" s="201">
        <f t="shared" si="2"/>
        <v>5.3289622312854322E-3</v>
      </c>
    </row>
    <row r="56" spans="1:7" ht="11.1" customHeight="1" x14ac:dyDescent="0.2">
      <c r="A56" s="100" t="s">
        <v>191</v>
      </c>
      <c r="B56" s="13" t="s">
        <v>229</v>
      </c>
      <c r="C56" s="137">
        <v>19252.192513999998</v>
      </c>
      <c r="D56" s="137">
        <v>22478.46948</v>
      </c>
      <c r="E56" s="199">
        <f t="shared" si="0"/>
        <v>0.16757971662987914</v>
      </c>
      <c r="F56" s="200">
        <f t="shared" si="1"/>
        <v>2.8355700240466088E-3</v>
      </c>
      <c r="G56" s="201">
        <f t="shared" si="2"/>
        <v>4.751840211139103E-2</v>
      </c>
    </row>
    <row r="57" spans="1:7" ht="11.1" customHeight="1" x14ac:dyDescent="0.2">
      <c r="A57" s="100" t="s">
        <v>197</v>
      </c>
      <c r="B57" s="13" t="s">
        <v>291</v>
      </c>
      <c r="C57" s="137">
        <v>17546.639491999995</v>
      </c>
      <c r="D57" s="137">
        <v>22063.580902000009</v>
      </c>
      <c r="E57" s="199">
        <f t="shared" si="0"/>
        <v>0.25742487113041879</v>
      </c>
      <c r="F57" s="200">
        <f t="shared" si="1"/>
        <v>2.5843666860325895E-3</v>
      </c>
      <c r="G57" s="201">
        <f t="shared" si="2"/>
        <v>6.6528026110568683E-2</v>
      </c>
    </row>
    <row r="58" spans="1:7" ht="11.1" customHeight="1" x14ac:dyDescent="0.2">
      <c r="A58" s="124"/>
      <c r="B58" s="202" t="s">
        <v>18</v>
      </c>
      <c r="C58" s="138">
        <v>1472108.1801920002</v>
      </c>
      <c r="D58" s="138">
        <v>1599580.8331579959</v>
      </c>
      <c r="E58" s="203">
        <f t="shared" si="0"/>
        <v>8.6591905867522634E-2</v>
      </c>
      <c r="F58" s="204">
        <f t="shared" si="1"/>
        <v>0.21682028292989258</v>
      </c>
      <c r="G58" s="205">
        <f t="shared" si="2"/>
        <v>1.8774881529634886</v>
      </c>
    </row>
    <row r="59" spans="1:7" ht="9" customHeight="1" x14ac:dyDescent="0.2">
      <c r="A59" s="8" t="s">
        <v>43</v>
      </c>
      <c r="B59" s="37"/>
      <c r="C59" s="21"/>
      <c r="D59" s="21"/>
      <c r="E59" s="21"/>
      <c r="F59" s="21"/>
      <c r="G59" s="21"/>
    </row>
    <row r="60" spans="1:7" ht="9" customHeight="1" x14ac:dyDescent="0.2">
      <c r="A60" s="11" t="s">
        <v>20</v>
      </c>
      <c r="B60" s="37"/>
      <c r="C60" s="21"/>
      <c r="D60" s="21"/>
      <c r="E60" s="21"/>
      <c r="F60" s="21"/>
      <c r="G60" s="21"/>
    </row>
    <row r="61" spans="1:7" ht="9" customHeight="1" x14ac:dyDescent="0.2">
      <c r="A61" s="233" t="s">
        <v>372</v>
      </c>
      <c r="B61" s="11"/>
      <c r="C61" s="11"/>
      <c r="D61" s="11"/>
      <c r="E61" s="11"/>
      <c r="F61" s="11"/>
      <c r="G61" s="11"/>
    </row>
    <row r="62" spans="1:7" ht="9" customHeight="1" x14ac:dyDescent="0.2">
      <c r="A62" s="233" t="s">
        <v>373</v>
      </c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53" priority="1">
      <formula>LEN(TRIM(C8))=0</formula>
    </cfRule>
  </conditionalFormatting>
  <pageMargins left="0.75" right="0.75" top="1" bottom="1" header="0" footer="0"/>
  <pageSetup paperSize="9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I62"/>
  <sheetViews>
    <sheetView showGridLines="0" zoomScaleNormal="100" zoomScalePageLayoutView="150" workbookViewId="0">
      <selection sqref="A1:F62"/>
    </sheetView>
  </sheetViews>
  <sheetFormatPr baseColWidth="10" defaultColWidth="11.42578125" defaultRowHeight="13.5" x14ac:dyDescent="0.2"/>
  <cols>
    <col min="1" max="1" width="22.28515625" style="15" customWidth="1"/>
    <col min="2" max="6" width="7.85546875" style="15" customWidth="1"/>
    <col min="7" max="16384" width="11.42578125" style="15"/>
  </cols>
  <sheetData>
    <row r="1" spans="1:9" ht="15" customHeight="1" x14ac:dyDescent="0.25">
      <c r="A1" s="85" t="s">
        <v>383</v>
      </c>
      <c r="B1" s="85"/>
      <c r="C1" s="85"/>
      <c r="D1" s="85"/>
      <c r="E1" s="85"/>
      <c r="F1" s="85"/>
    </row>
    <row r="2" spans="1:9" ht="11.25" customHeight="1" x14ac:dyDescent="0.25">
      <c r="A2" s="85" t="s">
        <v>384</v>
      </c>
      <c r="B2" s="85"/>
      <c r="C2" s="85"/>
      <c r="D2" s="85"/>
      <c r="E2" s="85"/>
      <c r="F2" s="85"/>
    </row>
    <row r="3" spans="1:9" ht="5.0999999999999996" customHeight="1" x14ac:dyDescent="0.2"/>
    <row r="4" spans="1:9" s="38" customFormat="1" ht="15" customHeight="1" x14ac:dyDescent="0.25">
      <c r="A4" s="284" t="s">
        <v>23</v>
      </c>
      <c r="B4" s="276" t="s">
        <v>352</v>
      </c>
      <c r="C4" s="277"/>
      <c r="D4" s="247" t="s">
        <v>28</v>
      </c>
      <c r="E4" s="248" t="s">
        <v>377</v>
      </c>
      <c r="F4" s="281" t="s">
        <v>337</v>
      </c>
    </row>
    <row r="5" spans="1:9" s="38" customFormat="1" ht="15" customHeight="1" x14ac:dyDescent="0.25">
      <c r="A5" s="284"/>
      <c r="B5" s="164">
        <v>2023</v>
      </c>
      <c r="C5" s="165" t="s">
        <v>320</v>
      </c>
      <c r="D5" s="194" t="s">
        <v>338</v>
      </c>
      <c r="E5" s="195">
        <v>2023</v>
      </c>
      <c r="F5" s="282"/>
    </row>
    <row r="6" spans="1:9" s="38" customFormat="1" ht="14.1" customHeight="1" x14ac:dyDescent="0.25">
      <c r="A6" s="191"/>
      <c r="B6" s="171">
        <f>SUM(B8:B58)</f>
        <v>6789531.6817199979</v>
      </c>
      <c r="C6" s="171">
        <f>SUM(C8:C58)</f>
        <v>6862698.2762610028</v>
      </c>
      <c r="D6" s="196">
        <f>(C6/B6-1)</f>
        <v>1.0776383110192578E-2</v>
      </c>
      <c r="E6" s="196">
        <f>SUM(E7:E58)</f>
        <v>0.99999999999999967</v>
      </c>
      <c r="F6" s="172">
        <f>SUM(F7:F58)</f>
        <v>1.0776383110192664</v>
      </c>
    </row>
    <row r="7" spans="1:9" ht="3.95" customHeight="1" x14ac:dyDescent="0.2">
      <c r="A7" s="42"/>
      <c r="B7" s="109"/>
      <c r="C7" s="109"/>
      <c r="D7" s="109"/>
      <c r="E7" s="109"/>
      <c r="F7" s="54"/>
    </row>
    <row r="8" spans="1:9" ht="12" customHeight="1" x14ac:dyDescent="0.25">
      <c r="A8" s="13" t="s">
        <v>87</v>
      </c>
      <c r="B8" s="137">
        <v>1603649.934378</v>
      </c>
      <c r="C8" s="137">
        <v>1821369.4482870002</v>
      </c>
      <c r="D8" s="199">
        <f>IFERROR(((C8/B8-1)),"")</f>
        <v>0.13576498788274893</v>
      </c>
      <c r="E8" s="251">
        <f>B8/$B$6</f>
        <v>0.23619448432586826</v>
      </c>
      <c r="F8" s="253">
        <f>E8*D8*100</f>
        <v>3.2066941302473637</v>
      </c>
    </row>
    <row r="9" spans="1:9" ht="12" customHeight="1" x14ac:dyDescent="0.25">
      <c r="A9" s="13" t="s">
        <v>70</v>
      </c>
      <c r="B9" s="137">
        <v>936677.08755899849</v>
      </c>
      <c r="C9" s="137">
        <v>844790.87491900183</v>
      </c>
      <c r="D9" s="199">
        <f t="shared" ref="D9:D58" si="0">IFERROR(((C9/B9-1)),"")</f>
        <v>-9.8098068011308159E-2</v>
      </c>
      <c r="E9" s="251">
        <f t="shared" ref="E9:E58" si="1">B9/$B$6</f>
        <v>0.13795901270788521</v>
      </c>
      <c r="F9" s="253">
        <f t="shared" ref="F9:F58" si="2">E9*D9*100</f>
        <v>-1.353351261139105</v>
      </c>
    </row>
    <row r="10" spans="1:9" ht="12" customHeight="1" x14ac:dyDescent="0.25">
      <c r="A10" s="13" t="s">
        <v>86</v>
      </c>
      <c r="B10" s="137">
        <v>787652.15398699942</v>
      </c>
      <c r="C10" s="137">
        <v>625296.83770600019</v>
      </c>
      <c r="D10" s="199">
        <f t="shared" si="0"/>
        <v>-0.20612565516284864</v>
      </c>
      <c r="E10" s="251">
        <f t="shared" si="1"/>
        <v>0.1160097913833525</v>
      </c>
      <c r="F10" s="253">
        <f t="shared" si="2"/>
        <v>-2.3912594254198929</v>
      </c>
    </row>
    <row r="11" spans="1:9" ht="12" customHeight="1" x14ac:dyDescent="0.25">
      <c r="A11" s="13" t="s">
        <v>85</v>
      </c>
      <c r="B11" s="137">
        <v>635144.27049399901</v>
      </c>
      <c r="C11" s="137">
        <v>614672.9924760001</v>
      </c>
      <c r="D11" s="199">
        <f t="shared" si="0"/>
        <v>-3.2230910312828431E-2</v>
      </c>
      <c r="E11" s="251">
        <f t="shared" si="1"/>
        <v>9.3547581816879805E-2</v>
      </c>
      <c r="F11" s="253">
        <f t="shared" si="2"/>
        <v>-0.30151237195218328</v>
      </c>
      <c r="I11" s="38"/>
    </row>
    <row r="12" spans="1:9" ht="12" customHeight="1" x14ac:dyDescent="0.25">
      <c r="A12" s="13" t="s">
        <v>84</v>
      </c>
      <c r="B12" s="137">
        <v>524729.97155800031</v>
      </c>
      <c r="C12" s="137">
        <v>465687.89627999981</v>
      </c>
      <c r="D12" s="199">
        <f t="shared" si="0"/>
        <v>-0.11251896876158207</v>
      </c>
      <c r="E12" s="251">
        <f t="shared" si="1"/>
        <v>7.7285149573831868E-2</v>
      </c>
      <c r="F12" s="253">
        <f t="shared" si="2"/>
        <v>-0.86960453306321861</v>
      </c>
    </row>
    <row r="13" spans="1:9" ht="12" customHeight="1" x14ac:dyDescent="0.25">
      <c r="A13" s="13" t="s">
        <v>81</v>
      </c>
      <c r="B13" s="137">
        <v>304934.34079299954</v>
      </c>
      <c r="C13" s="137">
        <v>319753.2563100002</v>
      </c>
      <c r="D13" s="199">
        <f t="shared" si="0"/>
        <v>4.8597070039613222E-2</v>
      </c>
      <c r="E13" s="251">
        <f t="shared" si="1"/>
        <v>4.4912426230221264E-2</v>
      </c>
      <c r="F13" s="253">
        <f t="shared" si="2"/>
        <v>0.21826123231590247</v>
      </c>
    </row>
    <row r="14" spans="1:9" ht="12" customHeight="1" x14ac:dyDescent="0.25">
      <c r="A14" s="13" t="s">
        <v>83</v>
      </c>
      <c r="B14" s="137">
        <v>240498.17215300002</v>
      </c>
      <c r="C14" s="137">
        <v>287876.3972239999</v>
      </c>
      <c r="D14" s="199">
        <f t="shared" si="0"/>
        <v>0.19700035408526428</v>
      </c>
      <c r="E14" s="251">
        <f t="shared" si="1"/>
        <v>3.5421908818912003E-2</v>
      </c>
      <c r="F14" s="253">
        <f t="shared" si="2"/>
        <v>0.69781285797016102</v>
      </c>
    </row>
    <row r="15" spans="1:9" ht="12" customHeight="1" x14ac:dyDescent="0.25">
      <c r="A15" s="13" t="s">
        <v>178</v>
      </c>
      <c r="B15" s="137">
        <v>205552.930108</v>
      </c>
      <c r="C15" s="137">
        <v>215643.70331900017</v>
      </c>
      <c r="D15" s="199">
        <f t="shared" si="0"/>
        <v>4.9090875064142114E-2</v>
      </c>
      <c r="E15" s="251">
        <f t="shared" si="1"/>
        <v>3.0274979150834023E-2</v>
      </c>
      <c r="F15" s="253">
        <f t="shared" si="2"/>
        <v>0.14862252190631003</v>
      </c>
    </row>
    <row r="16" spans="1:9" ht="12" customHeight="1" x14ac:dyDescent="0.25">
      <c r="A16" s="13" t="s">
        <v>119</v>
      </c>
      <c r="B16" s="137">
        <v>157699.61430499991</v>
      </c>
      <c r="C16" s="137">
        <v>180598.28368100015</v>
      </c>
      <c r="D16" s="199">
        <f t="shared" si="0"/>
        <v>0.14520434610393473</v>
      </c>
      <c r="E16" s="251">
        <f t="shared" si="1"/>
        <v>2.3226876564931165E-2</v>
      </c>
      <c r="F16" s="253">
        <f t="shared" si="2"/>
        <v>0.33726434236476355</v>
      </c>
    </row>
    <row r="17" spans="1:6" ht="12" customHeight="1" x14ac:dyDescent="0.25">
      <c r="A17" s="13" t="s">
        <v>78</v>
      </c>
      <c r="B17" s="137">
        <v>121909.96333500005</v>
      </c>
      <c r="C17" s="137">
        <v>160973.3211079996</v>
      </c>
      <c r="D17" s="199">
        <f t="shared" si="0"/>
        <v>0.32042793471815068</v>
      </c>
      <c r="E17" s="251">
        <f t="shared" si="1"/>
        <v>1.7955577652465787E-2</v>
      </c>
      <c r="F17" s="253">
        <f t="shared" si="2"/>
        <v>0.57534686638509913</v>
      </c>
    </row>
    <row r="18" spans="1:6" ht="12" customHeight="1" x14ac:dyDescent="0.25">
      <c r="A18" s="13" t="s">
        <v>73</v>
      </c>
      <c r="B18" s="137">
        <v>125273.86732900002</v>
      </c>
      <c r="C18" s="137">
        <v>98264.165505000026</v>
      </c>
      <c r="D18" s="199">
        <f t="shared" si="0"/>
        <v>-0.21560523674954379</v>
      </c>
      <c r="E18" s="251">
        <f t="shared" si="1"/>
        <v>1.8451032147958735E-2</v>
      </c>
      <c r="F18" s="253">
        <f t="shared" si="2"/>
        <v>-0.39781391545340866</v>
      </c>
    </row>
    <row r="19" spans="1:6" ht="12" customHeight="1" x14ac:dyDescent="0.25">
      <c r="A19" s="13" t="s">
        <v>71</v>
      </c>
      <c r="B19" s="137">
        <v>70309.530019999977</v>
      </c>
      <c r="C19" s="137">
        <v>92020.265753999935</v>
      </c>
      <c r="D19" s="199">
        <f t="shared" si="0"/>
        <v>0.30878795133211967</v>
      </c>
      <c r="E19" s="251">
        <f t="shared" si="1"/>
        <v>1.0355578752110395E-2</v>
      </c>
      <c r="F19" s="253">
        <f t="shared" si="2"/>
        <v>0.31976779477225975</v>
      </c>
    </row>
    <row r="20" spans="1:6" ht="12" customHeight="1" x14ac:dyDescent="0.25">
      <c r="A20" s="13" t="s">
        <v>233</v>
      </c>
      <c r="B20" s="137">
        <v>98031.85255400007</v>
      </c>
      <c r="C20" s="137">
        <v>91533.219065000012</v>
      </c>
      <c r="D20" s="199">
        <f t="shared" si="0"/>
        <v>-6.6291040306724169E-2</v>
      </c>
      <c r="E20" s="251">
        <f t="shared" si="1"/>
        <v>1.4438676649516065E-2</v>
      </c>
      <c r="F20" s="253">
        <f t="shared" si="2"/>
        <v>-9.5715489574882656E-2</v>
      </c>
    </row>
    <row r="21" spans="1:6" ht="12" customHeight="1" x14ac:dyDescent="0.25">
      <c r="A21" s="13" t="s">
        <v>80</v>
      </c>
      <c r="B21" s="137">
        <v>65447.135286000055</v>
      </c>
      <c r="C21" s="137">
        <v>87783.979755999972</v>
      </c>
      <c r="D21" s="199">
        <f t="shared" si="0"/>
        <v>0.34129598449785847</v>
      </c>
      <c r="E21" s="251">
        <f t="shared" si="1"/>
        <v>9.6394182034982828E-3</v>
      </c>
      <c r="F21" s="253">
        <f t="shared" si="2"/>
        <v>0.32898947257495248</v>
      </c>
    </row>
    <row r="22" spans="1:6" ht="12" customHeight="1" x14ac:dyDescent="0.25">
      <c r="A22" s="13" t="s">
        <v>82</v>
      </c>
      <c r="B22" s="137">
        <v>76021.482976999934</v>
      </c>
      <c r="C22" s="137">
        <v>84294.059474999958</v>
      </c>
      <c r="D22" s="199">
        <f t="shared" si="0"/>
        <v>0.10881893083436522</v>
      </c>
      <c r="E22" s="251">
        <f t="shared" si="1"/>
        <v>1.119686696236777E-2</v>
      </c>
      <c r="F22" s="253">
        <f t="shared" si="2"/>
        <v>0.12184310915394875</v>
      </c>
    </row>
    <row r="23" spans="1:6" ht="12" customHeight="1" x14ac:dyDescent="0.25">
      <c r="A23" s="13" t="s">
        <v>79</v>
      </c>
      <c r="B23" s="137">
        <v>60685.172473999985</v>
      </c>
      <c r="C23" s="137">
        <v>71885.611310000051</v>
      </c>
      <c r="D23" s="199">
        <f t="shared" si="0"/>
        <v>0.18456631792220413</v>
      </c>
      <c r="E23" s="251">
        <f t="shared" si="1"/>
        <v>8.9380498271165818E-3</v>
      </c>
      <c r="F23" s="253">
        <f t="shared" si="2"/>
        <v>0.16496629459961007</v>
      </c>
    </row>
    <row r="24" spans="1:6" ht="12" customHeight="1" x14ac:dyDescent="0.25">
      <c r="A24" s="13" t="s">
        <v>74</v>
      </c>
      <c r="B24" s="137">
        <v>50090.773153999966</v>
      </c>
      <c r="C24" s="137">
        <v>63444.664581000055</v>
      </c>
      <c r="D24" s="199">
        <f t="shared" si="0"/>
        <v>0.26659383727108077</v>
      </c>
      <c r="E24" s="251">
        <f t="shared" si="1"/>
        <v>7.3776477527696619E-3</v>
      </c>
      <c r="F24" s="253">
        <f t="shared" si="2"/>
        <v>0.19668354244452299</v>
      </c>
    </row>
    <row r="25" spans="1:6" ht="12" customHeight="1" x14ac:dyDescent="0.25">
      <c r="A25" s="13" t="s">
        <v>139</v>
      </c>
      <c r="B25" s="137">
        <v>29675.543780999982</v>
      </c>
      <c r="C25" s="137">
        <v>61997.015547000032</v>
      </c>
      <c r="D25" s="199">
        <f t="shared" si="0"/>
        <v>1.0891619039747518</v>
      </c>
      <c r="E25" s="251">
        <f t="shared" si="1"/>
        <v>4.370779189512855E-3</v>
      </c>
      <c r="F25" s="253">
        <f t="shared" si="2"/>
        <v>0.47604861839030432</v>
      </c>
    </row>
    <row r="26" spans="1:6" ht="12" customHeight="1" x14ac:dyDescent="0.25">
      <c r="A26" s="13" t="s">
        <v>230</v>
      </c>
      <c r="B26" s="137">
        <v>59263.467634999994</v>
      </c>
      <c r="C26" s="137">
        <v>55649.616920000015</v>
      </c>
      <c r="D26" s="199">
        <f t="shared" si="0"/>
        <v>-6.0979400281763074E-2</v>
      </c>
      <c r="E26" s="251">
        <f t="shared" si="1"/>
        <v>8.7286532286990851E-3</v>
      </c>
      <c r="F26" s="253">
        <f t="shared" si="2"/>
        <v>-5.3226803915354511E-2</v>
      </c>
    </row>
    <row r="27" spans="1:6" ht="12" customHeight="1" x14ac:dyDescent="0.25">
      <c r="A27" s="13" t="s">
        <v>124</v>
      </c>
      <c r="B27" s="137">
        <v>18339.244888000008</v>
      </c>
      <c r="C27" s="137">
        <v>53304.932264999981</v>
      </c>
      <c r="D27" s="199">
        <f t="shared" si="0"/>
        <v>1.9066045298233196</v>
      </c>
      <c r="E27" s="251">
        <f t="shared" si="1"/>
        <v>2.7011060184572422E-3</v>
      </c>
      <c r="F27" s="253">
        <f t="shared" si="2"/>
        <v>0.51499409703236088</v>
      </c>
    </row>
    <row r="28" spans="1:6" ht="12" customHeight="1" x14ac:dyDescent="0.25">
      <c r="A28" s="13" t="s">
        <v>123</v>
      </c>
      <c r="B28" s="137">
        <v>67462.282678999996</v>
      </c>
      <c r="C28" s="137">
        <v>52355.819480000013</v>
      </c>
      <c r="D28" s="199">
        <f t="shared" si="0"/>
        <v>-0.22392457828442858</v>
      </c>
      <c r="E28" s="251">
        <f t="shared" si="1"/>
        <v>9.9362203229177246E-3</v>
      </c>
      <c r="F28" s="253">
        <f t="shared" si="2"/>
        <v>-0.22249639455505202</v>
      </c>
    </row>
    <row r="29" spans="1:6" ht="12" customHeight="1" x14ac:dyDescent="0.25">
      <c r="A29" s="13" t="s">
        <v>135</v>
      </c>
      <c r="B29" s="137">
        <v>27986.143756000009</v>
      </c>
      <c r="C29" s="137">
        <v>51067.540900999986</v>
      </c>
      <c r="D29" s="199">
        <f t="shared" si="0"/>
        <v>0.82474374984411725</v>
      </c>
      <c r="E29" s="251">
        <f t="shared" si="1"/>
        <v>4.1219549547650471E-3</v>
      </c>
      <c r="F29" s="253">
        <f t="shared" si="2"/>
        <v>0.33995565860814636</v>
      </c>
    </row>
    <row r="30" spans="1:6" ht="12" customHeight="1" x14ac:dyDescent="0.25">
      <c r="A30" s="13" t="s">
        <v>140</v>
      </c>
      <c r="B30" s="137">
        <v>29429.115601999991</v>
      </c>
      <c r="C30" s="137">
        <v>41810.616662999993</v>
      </c>
      <c r="D30" s="199">
        <f t="shared" si="0"/>
        <v>0.4207228388527775</v>
      </c>
      <c r="E30" s="251">
        <f t="shared" si="1"/>
        <v>4.3344838762936133E-3</v>
      </c>
      <c r="F30" s="253">
        <f t="shared" si="2"/>
        <v>0.18236163613958403</v>
      </c>
    </row>
    <row r="31" spans="1:6" ht="12" customHeight="1" x14ac:dyDescent="0.25">
      <c r="A31" s="13" t="s">
        <v>76</v>
      </c>
      <c r="B31" s="137">
        <v>46801.76463800003</v>
      </c>
      <c r="C31" s="137">
        <v>40914.829358999988</v>
      </c>
      <c r="D31" s="199">
        <f t="shared" si="0"/>
        <v>-0.12578447254145253</v>
      </c>
      <c r="E31" s="251">
        <f t="shared" si="1"/>
        <v>6.8932242799614862E-3</v>
      </c>
      <c r="F31" s="253">
        <f t="shared" si="2"/>
        <v>-8.6706058016488952E-2</v>
      </c>
    </row>
    <row r="32" spans="1:6" ht="12" customHeight="1" x14ac:dyDescent="0.25">
      <c r="A32" s="13" t="s">
        <v>129</v>
      </c>
      <c r="B32" s="137">
        <v>36303.828121999999</v>
      </c>
      <c r="C32" s="137">
        <v>40871.468835000029</v>
      </c>
      <c r="D32" s="199">
        <f t="shared" si="0"/>
        <v>0.12581705426905265</v>
      </c>
      <c r="E32" s="251">
        <f t="shared" si="1"/>
        <v>5.3470297840635629E-3</v>
      </c>
      <c r="F32" s="253">
        <f t="shared" si="2"/>
        <v>6.7274753651976618E-2</v>
      </c>
    </row>
    <row r="33" spans="1:6" ht="12" customHeight="1" x14ac:dyDescent="0.25">
      <c r="A33" s="13" t="s">
        <v>72</v>
      </c>
      <c r="B33" s="137">
        <v>51211.133989000067</v>
      </c>
      <c r="C33" s="137">
        <v>40795.562262000007</v>
      </c>
      <c r="D33" s="199">
        <f t="shared" si="0"/>
        <v>-0.20338490706410217</v>
      </c>
      <c r="E33" s="251">
        <f t="shared" si="1"/>
        <v>7.5426607297348538E-3</v>
      </c>
      <c r="F33" s="253">
        <f t="shared" si="2"/>
        <v>-0.15340633515331764</v>
      </c>
    </row>
    <row r="34" spans="1:6" ht="12" customHeight="1" x14ac:dyDescent="0.25">
      <c r="A34" s="13" t="s">
        <v>122</v>
      </c>
      <c r="B34" s="137">
        <v>38089.10133000002</v>
      </c>
      <c r="C34" s="137">
        <v>37564.409173</v>
      </c>
      <c r="D34" s="199">
        <f t="shared" si="0"/>
        <v>-1.3775388199741001E-2</v>
      </c>
      <c r="E34" s="251">
        <f t="shared" si="1"/>
        <v>5.6099747545991091E-3</v>
      </c>
      <c r="F34" s="253">
        <f t="shared" si="2"/>
        <v>-7.7279580035349484E-3</v>
      </c>
    </row>
    <row r="35" spans="1:6" ht="12" customHeight="1" x14ac:dyDescent="0.25">
      <c r="A35" s="13" t="s">
        <v>121</v>
      </c>
      <c r="B35" s="137">
        <v>24345.054908000067</v>
      </c>
      <c r="C35" s="137">
        <v>25032.225313000003</v>
      </c>
      <c r="D35" s="199">
        <f t="shared" si="0"/>
        <v>2.8226282815822401E-2</v>
      </c>
      <c r="E35" s="251">
        <f t="shared" si="1"/>
        <v>3.5856751318424827E-3</v>
      </c>
      <c r="F35" s="253">
        <f t="shared" si="2"/>
        <v>1.0121028035704719E-2</v>
      </c>
    </row>
    <row r="36" spans="1:6" ht="12" customHeight="1" x14ac:dyDescent="0.25">
      <c r="A36" s="13" t="s">
        <v>130</v>
      </c>
      <c r="B36" s="137">
        <v>28906.17229900002</v>
      </c>
      <c r="C36" s="137">
        <v>24586.496163999989</v>
      </c>
      <c r="D36" s="199">
        <f t="shared" si="0"/>
        <v>-0.14943784636437196</v>
      </c>
      <c r="E36" s="251">
        <f t="shared" si="1"/>
        <v>4.2574618772052326E-3</v>
      </c>
      <c r="F36" s="253">
        <f t="shared" si="2"/>
        <v>-6.3622593390796622E-2</v>
      </c>
    </row>
    <row r="37" spans="1:6" ht="12" customHeight="1" x14ac:dyDescent="0.25">
      <c r="A37" s="13" t="s">
        <v>193</v>
      </c>
      <c r="B37" s="137">
        <v>12795.914985999989</v>
      </c>
      <c r="C37" s="137">
        <v>20456.307770000021</v>
      </c>
      <c r="D37" s="199">
        <f t="shared" si="0"/>
        <v>0.59865924338988408</v>
      </c>
      <c r="E37" s="251">
        <f t="shared" si="1"/>
        <v>1.884653549883486E-3</v>
      </c>
      <c r="F37" s="253">
        <f t="shared" si="2"/>
        <v>0.11282652682253068</v>
      </c>
    </row>
    <row r="38" spans="1:6" ht="12" customHeight="1" x14ac:dyDescent="0.25">
      <c r="A38" s="13" t="s">
        <v>142</v>
      </c>
      <c r="B38" s="137">
        <v>17325.265590000006</v>
      </c>
      <c r="C38" s="137">
        <v>17653.719451999998</v>
      </c>
      <c r="D38" s="199">
        <f t="shared" si="0"/>
        <v>1.8958085248030665E-2</v>
      </c>
      <c r="E38" s="251">
        <f t="shared" si="1"/>
        <v>2.5517615061206962E-3</v>
      </c>
      <c r="F38" s="253">
        <f t="shared" si="2"/>
        <v>4.8376512165679286E-3</v>
      </c>
    </row>
    <row r="39" spans="1:6" ht="12" customHeight="1" x14ac:dyDescent="0.25">
      <c r="A39" s="13" t="s">
        <v>127</v>
      </c>
      <c r="B39" s="137">
        <v>13150.219900000002</v>
      </c>
      <c r="C39" s="137">
        <v>14998.021192999999</v>
      </c>
      <c r="D39" s="199">
        <f t="shared" si="0"/>
        <v>0.14051485884277848</v>
      </c>
      <c r="E39" s="251">
        <f t="shared" si="1"/>
        <v>1.9368375488114146E-3</v>
      </c>
      <c r="F39" s="253">
        <f t="shared" si="2"/>
        <v>2.7215445477262901E-2</v>
      </c>
    </row>
    <row r="40" spans="1:6" ht="12" customHeight="1" x14ac:dyDescent="0.25">
      <c r="A40" s="13" t="s">
        <v>143</v>
      </c>
      <c r="B40" s="137">
        <v>15318.417643000004</v>
      </c>
      <c r="C40" s="137">
        <v>14905.418665000003</v>
      </c>
      <c r="D40" s="199">
        <f t="shared" si="0"/>
        <v>-2.6960942548052813E-2</v>
      </c>
      <c r="E40" s="251">
        <f t="shared" si="1"/>
        <v>2.2561817752825299E-3</v>
      </c>
      <c r="F40" s="253">
        <f t="shared" si="2"/>
        <v>-6.082878722135609E-3</v>
      </c>
    </row>
    <row r="41" spans="1:6" ht="12" customHeight="1" x14ac:dyDescent="0.25">
      <c r="A41" s="13" t="s">
        <v>231</v>
      </c>
      <c r="B41" s="137">
        <v>19552.340742999997</v>
      </c>
      <c r="C41" s="137">
        <v>14600.279529000005</v>
      </c>
      <c r="D41" s="199">
        <f t="shared" si="0"/>
        <v>-0.25327203934766207</v>
      </c>
      <c r="E41" s="251">
        <f t="shared" si="1"/>
        <v>2.8797775251041741E-3</v>
      </c>
      <c r="F41" s="253">
        <f t="shared" si="2"/>
        <v>-7.2936712665069722E-2</v>
      </c>
    </row>
    <row r="42" spans="1:6" ht="12" customHeight="1" x14ac:dyDescent="0.25">
      <c r="A42" s="13" t="s">
        <v>141</v>
      </c>
      <c r="B42" s="137">
        <v>16484.342321999997</v>
      </c>
      <c r="C42" s="137">
        <v>13752.900657999999</v>
      </c>
      <c r="D42" s="199">
        <f t="shared" si="0"/>
        <v>-0.16569915927762657</v>
      </c>
      <c r="E42" s="251">
        <f t="shared" si="1"/>
        <v>2.4279056486888658E-3</v>
      </c>
      <c r="F42" s="253">
        <f t="shared" si="2"/>
        <v>-4.0230192479314565E-2</v>
      </c>
    </row>
    <row r="43" spans="1:6" ht="12" customHeight="1" x14ac:dyDescent="0.25">
      <c r="A43" s="13" t="s">
        <v>133</v>
      </c>
      <c r="B43" s="137">
        <v>15880.743997000001</v>
      </c>
      <c r="C43" s="137">
        <v>12657.409609999999</v>
      </c>
      <c r="D43" s="199">
        <f t="shared" si="0"/>
        <v>-0.2029712454031698</v>
      </c>
      <c r="E43" s="251">
        <f t="shared" si="1"/>
        <v>2.3390043292318683E-3</v>
      </c>
      <c r="F43" s="253">
        <f t="shared" si="2"/>
        <v>-4.7475062170759814E-2</v>
      </c>
    </row>
    <row r="44" spans="1:6" ht="12" customHeight="1" x14ac:dyDescent="0.25">
      <c r="A44" s="13" t="s">
        <v>183</v>
      </c>
      <c r="B44" s="137">
        <v>10778.130606000001</v>
      </c>
      <c r="C44" s="137">
        <v>10686.015283000001</v>
      </c>
      <c r="D44" s="199">
        <f t="shared" si="0"/>
        <v>-8.546502762614594E-3</v>
      </c>
      <c r="E44" s="251">
        <f t="shared" si="1"/>
        <v>1.5874630403476617E-3</v>
      </c>
      <c r="F44" s="253">
        <f t="shared" si="2"/>
        <v>-1.3567257259879855E-3</v>
      </c>
    </row>
    <row r="45" spans="1:6" ht="12" customHeight="1" x14ac:dyDescent="0.25">
      <c r="A45" s="13" t="s">
        <v>323</v>
      </c>
      <c r="B45" s="137">
        <v>1618.757196</v>
      </c>
      <c r="C45" s="137">
        <v>9050.1761250000018</v>
      </c>
      <c r="D45" s="199">
        <f t="shared" si="0"/>
        <v>4.5908175403718801</v>
      </c>
      <c r="E45" s="251">
        <f t="shared" si="1"/>
        <v>2.384195658676003E-4</v>
      </c>
      <c r="F45" s="253">
        <f t="shared" si="2"/>
        <v>0.10945407249528281</v>
      </c>
    </row>
    <row r="46" spans="1:6" ht="12" customHeight="1" x14ac:dyDescent="0.25">
      <c r="A46" s="13" t="s">
        <v>312</v>
      </c>
      <c r="B46" s="137">
        <v>3249.5819919999999</v>
      </c>
      <c r="C46" s="137">
        <v>7843.0603320000009</v>
      </c>
      <c r="D46" s="199">
        <f t="shared" si="0"/>
        <v>1.4135597597809437</v>
      </c>
      <c r="E46" s="251">
        <f t="shared" si="1"/>
        <v>4.7861651500192729E-4</v>
      </c>
      <c r="F46" s="253">
        <f t="shared" si="2"/>
        <v>6.7655304597331684E-2</v>
      </c>
    </row>
    <row r="47" spans="1:6" ht="12" customHeight="1" x14ac:dyDescent="0.25">
      <c r="A47" s="13" t="s">
        <v>125</v>
      </c>
      <c r="B47" s="137">
        <v>9261.4473969999963</v>
      </c>
      <c r="C47" s="137">
        <v>7656.9074579999997</v>
      </c>
      <c r="D47" s="199">
        <f t="shared" si="0"/>
        <v>-0.17324937131530271</v>
      </c>
      <c r="E47" s="251">
        <f t="shared" si="1"/>
        <v>1.3640774991794111E-3</v>
      </c>
      <c r="F47" s="253">
        <f t="shared" si="2"/>
        <v>-2.3632556915818333E-2</v>
      </c>
    </row>
    <row r="48" spans="1:6" ht="12" customHeight="1" x14ac:dyDescent="0.25">
      <c r="A48" s="13" t="s">
        <v>77</v>
      </c>
      <c r="B48" s="137">
        <v>5238.846805000002</v>
      </c>
      <c r="C48" s="137">
        <v>5731.4738839999982</v>
      </c>
      <c r="D48" s="199">
        <f t="shared" si="0"/>
        <v>9.4033495793354405E-2</v>
      </c>
      <c r="E48" s="251">
        <f t="shared" si="1"/>
        <v>7.7160650403988403E-4</v>
      </c>
      <c r="F48" s="253">
        <f t="shared" si="2"/>
        <v>7.2556856951759337E-3</v>
      </c>
    </row>
    <row r="49" spans="1:6" ht="12" customHeight="1" x14ac:dyDescent="0.25">
      <c r="A49" s="13" t="s">
        <v>232</v>
      </c>
      <c r="B49" s="137">
        <v>1534.4120780000001</v>
      </c>
      <c r="C49" s="137">
        <v>5564.6529090000022</v>
      </c>
      <c r="D49" s="199">
        <f t="shared" si="0"/>
        <v>2.6265700647072214</v>
      </c>
      <c r="E49" s="251">
        <f t="shared" si="1"/>
        <v>2.2599674763006426E-4</v>
      </c>
      <c r="F49" s="253">
        <f t="shared" si="2"/>
        <v>5.9359629204631947E-2</v>
      </c>
    </row>
    <row r="50" spans="1:6" ht="12" customHeight="1" x14ac:dyDescent="0.25">
      <c r="A50" s="13" t="s">
        <v>182</v>
      </c>
      <c r="B50" s="137">
        <v>3935.7661839999992</v>
      </c>
      <c r="C50" s="137">
        <v>5208.5162570000002</v>
      </c>
      <c r="D50" s="199">
        <f t="shared" si="0"/>
        <v>0.32338050928281503</v>
      </c>
      <c r="E50" s="251">
        <f t="shared" si="1"/>
        <v>5.7968154042149604E-4</v>
      </c>
      <c r="F50" s="253">
        <f t="shared" si="2"/>
        <v>1.874577117633501E-2</v>
      </c>
    </row>
    <row r="51" spans="1:6" ht="12" customHeight="1" x14ac:dyDescent="0.25">
      <c r="A51" s="13" t="s">
        <v>235</v>
      </c>
      <c r="B51" s="137">
        <v>4754.2496500000007</v>
      </c>
      <c r="C51" s="137">
        <v>3694.7780170000001</v>
      </c>
      <c r="D51" s="199">
        <f t="shared" si="0"/>
        <v>-0.22284728632203832</v>
      </c>
      <c r="E51" s="251">
        <f t="shared" si="1"/>
        <v>7.0023233896974795E-4</v>
      </c>
      <c r="F51" s="253">
        <f t="shared" si="2"/>
        <v>-1.5604487653434199E-2</v>
      </c>
    </row>
    <row r="52" spans="1:6" ht="12" customHeight="1" x14ac:dyDescent="0.25">
      <c r="A52" s="13" t="s">
        <v>240</v>
      </c>
      <c r="B52" s="137">
        <v>3152.1145869999996</v>
      </c>
      <c r="C52" s="137">
        <v>3479.9438919999998</v>
      </c>
      <c r="D52" s="199">
        <f>IFERROR(((C52/B52-1)),"")</f>
        <v>0.10400297830289507</v>
      </c>
      <c r="E52" s="251">
        <f t="shared" si="1"/>
        <v>4.6426097332849791E-4</v>
      </c>
      <c r="F52" s="253">
        <f t="shared" si="2"/>
        <v>4.828452393596471E-3</v>
      </c>
    </row>
    <row r="53" spans="1:6" ht="12" customHeight="1" x14ac:dyDescent="0.25">
      <c r="A53" s="13" t="s">
        <v>311</v>
      </c>
      <c r="B53" s="137">
        <v>2364.316268</v>
      </c>
      <c r="C53" s="137">
        <v>3471.6226390000002</v>
      </c>
      <c r="D53" s="199">
        <f t="shared" si="0"/>
        <v>0.46834105317757779</v>
      </c>
      <c r="E53" s="251">
        <f t="shared" si="1"/>
        <v>3.4822965394883402E-4</v>
      </c>
      <c r="F53" s="253">
        <f t="shared" si="2"/>
        <v>1.6309024287806041E-2</v>
      </c>
    </row>
    <row r="54" spans="1:6" ht="12" customHeight="1" x14ac:dyDescent="0.25">
      <c r="A54" s="13" t="s">
        <v>180</v>
      </c>
      <c r="B54" s="137">
        <v>3077.0292760000007</v>
      </c>
      <c r="C54" s="137">
        <v>3296.2266099999997</v>
      </c>
      <c r="D54" s="199">
        <f t="shared" si="0"/>
        <v>7.1236674837538594E-2</v>
      </c>
      <c r="E54" s="251">
        <f t="shared" si="1"/>
        <v>4.5320199098334484E-4</v>
      </c>
      <c r="F54" s="253">
        <f t="shared" si="2"/>
        <v>3.2284602867405634E-3</v>
      </c>
    </row>
    <row r="55" spans="1:6" ht="12" customHeight="1" x14ac:dyDescent="0.25">
      <c r="A55" s="13" t="s">
        <v>126</v>
      </c>
      <c r="B55" s="137">
        <v>2677.722569</v>
      </c>
      <c r="C55" s="137">
        <v>2717.492433999998</v>
      </c>
      <c r="D55" s="199">
        <f t="shared" si="0"/>
        <v>1.4852123016930063E-2</v>
      </c>
      <c r="E55" s="251">
        <f t="shared" si="1"/>
        <v>3.9438987761253812E-4</v>
      </c>
      <c r="F55" s="253">
        <f t="shared" si="2"/>
        <v>5.8575269789334081E-4</v>
      </c>
    </row>
    <row r="56" spans="1:6" ht="12" customHeight="1" x14ac:dyDescent="0.25">
      <c r="A56" s="13" t="s">
        <v>236</v>
      </c>
      <c r="B56" s="137">
        <v>1878.7254720000017</v>
      </c>
      <c r="C56" s="137">
        <v>2658.7673690000011</v>
      </c>
      <c r="D56" s="199">
        <f t="shared" si="0"/>
        <v>0.41519738174923648</v>
      </c>
      <c r="E56" s="251">
        <f t="shared" si="1"/>
        <v>2.7670913990404455E-4</v>
      </c>
      <c r="F56" s="253">
        <f t="shared" si="2"/>
        <v>1.1488891039424246E-2</v>
      </c>
    </row>
    <row r="57" spans="1:6" ht="12" customHeight="1" x14ac:dyDescent="0.25">
      <c r="A57" s="13" t="s">
        <v>314</v>
      </c>
      <c r="B57" s="137">
        <v>2915.0186049999998</v>
      </c>
      <c r="C57" s="137">
        <v>2613.7901140000004</v>
      </c>
      <c r="D57" s="199">
        <f t="shared" si="0"/>
        <v>-0.1033367301612812</v>
      </c>
      <c r="E57" s="251">
        <f t="shared" si="1"/>
        <v>4.2934015800358348E-4</v>
      </c>
      <c r="F57" s="253">
        <f t="shared" si="2"/>
        <v>-4.4366608055018139E-3</v>
      </c>
    </row>
    <row r="58" spans="1:6" ht="12" customHeight="1" x14ac:dyDescent="0.25">
      <c r="A58" s="202" t="s">
        <v>18</v>
      </c>
      <c r="B58" s="138">
        <v>100467.21176299998</v>
      </c>
      <c r="C58" s="138">
        <v>28161.28642299999</v>
      </c>
      <c r="D58" s="203">
        <f t="shared" si="0"/>
        <v>-0.71969674554687679</v>
      </c>
      <c r="E58" s="252">
        <f t="shared" si="1"/>
        <v>1.4797369903066501E-2</v>
      </c>
      <c r="F58" s="254">
        <f t="shared" si="2"/>
        <v>-1.0649618961890266</v>
      </c>
    </row>
    <row r="59" spans="1:6" ht="12" customHeight="1" x14ac:dyDescent="0.2">
      <c r="A59" s="8" t="s">
        <v>43</v>
      </c>
      <c r="B59" s="21"/>
      <c r="C59" s="21"/>
      <c r="D59" s="21"/>
      <c r="E59" s="21"/>
      <c r="F59" s="21"/>
    </row>
    <row r="60" spans="1:6" ht="9" customHeight="1" x14ac:dyDescent="0.2">
      <c r="A60" s="11" t="s">
        <v>20</v>
      </c>
      <c r="B60" s="21"/>
      <c r="C60" s="21"/>
      <c r="D60" s="21"/>
      <c r="E60" s="21"/>
      <c r="F60" s="21"/>
    </row>
    <row r="61" spans="1:6" ht="9" customHeight="1" x14ac:dyDescent="0.2">
      <c r="A61" s="233" t="s">
        <v>372</v>
      </c>
      <c r="B61" s="11"/>
      <c r="C61" s="11"/>
      <c r="D61" s="11"/>
      <c r="E61" s="11"/>
      <c r="F61" s="11"/>
    </row>
    <row r="62" spans="1:6" ht="9" customHeight="1" x14ac:dyDescent="0.2">
      <c r="A62" s="233" t="s">
        <v>373</v>
      </c>
    </row>
  </sheetData>
  <mergeCells count="3">
    <mergeCell ref="B4:C4"/>
    <mergeCell ref="F4:F5"/>
    <mergeCell ref="A4:A5"/>
  </mergeCells>
  <phoneticPr fontId="11" type="noConversion"/>
  <conditionalFormatting sqref="B8:F58">
    <cfRule type="containsBlanks" dxfId="52" priority="1">
      <formula>LEN(TRIM(B8))=0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I512"/>
  <sheetViews>
    <sheetView showGridLines="0" tabSelected="1" zoomScaleNormal="100" zoomScalePageLayoutView="150" workbookViewId="0"/>
  </sheetViews>
  <sheetFormatPr baseColWidth="10" defaultColWidth="11.42578125" defaultRowHeight="13.5" x14ac:dyDescent="0.25"/>
  <cols>
    <col min="1" max="1" width="14.140625" style="23" customWidth="1"/>
    <col min="2" max="3" width="7.42578125" style="23" customWidth="1"/>
    <col min="4" max="4" width="7.140625" style="23" customWidth="1"/>
    <col min="5" max="6" width="7.42578125" style="23" customWidth="1"/>
    <col min="7" max="7" width="7.140625" style="23" customWidth="1"/>
    <col min="8" max="8" width="6.42578125" style="23" customWidth="1"/>
    <col min="9" max="16384" width="11.42578125" style="23"/>
  </cols>
  <sheetData>
    <row r="1" spans="1:9" s="72" customFormat="1" ht="15" customHeight="1" x14ac:dyDescent="0.25">
      <c r="A1" s="85" t="s">
        <v>385</v>
      </c>
      <c r="B1" s="85"/>
      <c r="C1" s="85"/>
      <c r="D1" s="85"/>
      <c r="E1" s="85"/>
      <c r="F1" s="85"/>
    </row>
    <row r="2" spans="1:9" ht="5.0999999999999996" customHeight="1" x14ac:dyDescent="0.25"/>
    <row r="3" spans="1:9" ht="13.35" customHeight="1" x14ac:dyDescent="0.25">
      <c r="A3" s="284" t="s">
        <v>23</v>
      </c>
      <c r="B3" s="284" t="s">
        <v>14</v>
      </c>
      <c r="C3" s="284"/>
      <c r="D3" s="284"/>
      <c r="E3" s="284" t="s">
        <v>55</v>
      </c>
      <c r="F3" s="284"/>
      <c r="G3" s="284"/>
      <c r="H3" s="284"/>
    </row>
    <row r="4" spans="1:9" ht="25.5" x14ac:dyDescent="0.25">
      <c r="A4" s="284"/>
      <c r="B4" s="164">
        <v>2023</v>
      </c>
      <c r="C4" s="165" t="s">
        <v>320</v>
      </c>
      <c r="D4" s="175" t="s">
        <v>326</v>
      </c>
      <c r="E4" s="164">
        <v>2023</v>
      </c>
      <c r="F4" s="165" t="s">
        <v>320</v>
      </c>
      <c r="G4" s="175" t="s">
        <v>326</v>
      </c>
      <c r="H4" s="175" t="s">
        <v>330</v>
      </c>
    </row>
    <row r="5" spans="1:9" ht="16.350000000000001" customHeight="1" x14ac:dyDescent="0.25">
      <c r="A5" s="285" t="s">
        <v>44</v>
      </c>
      <c r="B5" s="285"/>
      <c r="C5" s="285"/>
      <c r="D5" s="285"/>
      <c r="E5" s="255">
        <f>SUM(E7:E57)</f>
        <v>6789531.6817199979</v>
      </c>
      <c r="F5" s="255">
        <f>SUM(F7:F57)</f>
        <v>6862698.2762610028</v>
      </c>
      <c r="G5" s="177">
        <f>(F5/E5-1)*100</f>
        <v>1.0776383110192578</v>
      </c>
      <c r="H5" s="218">
        <f>SUM($H$7:$H$57)</f>
        <v>0.99999999999999978</v>
      </c>
      <c r="I5" s="5"/>
    </row>
    <row r="6" spans="1:9" ht="3" customHeight="1" x14ac:dyDescent="0.25">
      <c r="A6" s="42"/>
      <c r="B6" s="1"/>
      <c r="C6" s="1"/>
      <c r="D6" s="1"/>
      <c r="E6" s="115"/>
      <c r="F6" s="115"/>
      <c r="G6" s="116"/>
      <c r="H6" s="116"/>
      <c r="I6" s="5"/>
    </row>
    <row r="7" spans="1:9" ht="12" customHeight="1" x14ac:dyDescent="0.25">
      <c r="A7" s="3" t="s">
        <v>87</v>
      </c>
      <c r="B7" s="137">
        <v>3825262.5030369959</v>
      </c>
      <c r="C7" s="137">
        <v>5429382.9082640056</v>
      </c>
      <c r="D7" s="214">
        <f>IFERROR(((C7/B7-1)),"")</f>
        <v>0.41934910452640795</v>
      </c>
      <c r="E7" s="156">
        <v>1603649.934378</v>
      </c>
      <c r="F7" s="156">
        <v>1821369.4482870002</v>
      </c>
      <c r="G7" s="206">
        <f>IFERROR(((F7/E7-1)),"")</f>
        <v>0.13576498788274893</v>
      </c>
      <c r="H7" s="216">
        <f>(F7/$F$5)</f>
        <v>0.2654013589067965</v>
      </c>
    </row>
    <row r="8" spans="1:9" ht="12" customHeight="1" x14ac:dyDescent="0.25">
      <c r="A8" s="3" t="s">
        <v>70</v>
      </c>
      <c r="B8" s="137">
        <v>895080.2148480023</v>
      </c>
      <c r="C8" s="137">
        <v>660437.59490400017</v>
      </c>
      <c r="D8" s="214">
        <f t="shared" ref="D8:D57" si="0">IFERROR(((C8/B8-1)),"")</f>
        <v>-0.26214703001098938</v>
      </c>
      <c r="E8" s="157">
        <v>936677.08755899849</v>
      </c>
      <c r="F8" s="157">
        <v>844790.87491900183</v>
      </c>
      <c r="G8" s="206">
        <f t="shared" ref="G8:G57" si="1">IFERROR(((F8/E8-1)),"")</f>
        <v>-9.8098068011308159E-2</v>
      </c>
      <c r="H8" s="216">
        <f t="shared" ref="H8:H57" si="2">(F8/$F$5)</f>
        <v>0.12309893877183078</v>
      </c>
    </row>
    <row r="9" spans="1:9" ht="12" customHeight="1" x14ac:dyDescent="0.25">
      <c r="A9" s="3" t="s">
        <v>86</v>
      </c>
      <c r="B9" s="137">
        <v>1278555.3485419978</v>
      </c>
      <c r="C9" s="137">
        <v>1190449.5312709969</v>
      </c>
      <c r="D9" s="214">
        <f t="shared" si="0"/>
        <v>-6.8910444410148153E-2</v>
      </c>
      <c r="E9" s="157">
        <v>787652.15398699942</v>
      </c>
      <c r="F9" s="157">
        <v>625296.83770600019</v>
      </c>
      <c r="G9" s="206">
        <f t="shared" si="1"/>
        <v>-0.20612565516284864</v>
      </c>
      <c r="H9" s="216">
        <f t="shared" si="2"/>
        <v>9.1115303709181875E-2</v>
      </c>
    </row>
    <row r="10" spans="1:9" ht="12" customHeight="1" x14ac:dyDescent="0.25">
      <c r="A10" s="3" t="s">
        <v>85</v>
      </c>
      <c r="B10" s="137">
        <v>1480444.5833579979</v>
      </c>
      <c r="C10" s="137">
        <v>1700417.0207830004</v>
      </c>
      <c r="D10" s="214">
        <f t="shared" si="0"/>
        <v>0.14858539110329483</v>
      </c>
      <c r="E10" s="157">
        <v>635144.27049399901</v>
      </c>
      <c r="F10" s="157">
        <v>614672.9924760001</v>
      </c>
      <c r="G10" s="206">
        <f t="shared" si="1"/>
        <v>-3.2230910312828431E-2</v>
      </c>
      <c r="H10" s="216">
        <f t="shared" si="2"/>
        <v>8.9567247128179414E-2</v>
      </c>
    </row>
    <row r="11" spans="1:9" ht="12" customHeight="1" x14ac:dyDescent="0.25">
      <c r="A11" s="3" t="s">
        <v>84</v>
      </c>
      <c r="B11" s="137">
        <v>445852.99983100058</v>
      </c>
      <c r="C11" s="137">
        <v>270054.90573300066</v>
      </c>
      <c r="D11" s="214">
        <f t="shared" si="0"/>
        <v>-0.39429608899039759</v>
      </c>
      <c r="E11" s="157">
        <v>524729.97155800031</v>
      </c>
      <c r="F11" s="157">
        <v>465687.89627999981</v>
      </c>
      <c r="G11" s="206">
        <f t="shared" si="1"/>
        <v>-0.11251896876158207</v>
      </c>
      <c r="H11" s="216">
        <f t="shared" si="2"/>
        <v>6.7857842139275884E-2</v>
      </c>
    </row>
    <row r="12" spans="1:9" ht="12" customHeight="1" x14ac:dyDescent="0.25">
      <c r="A12" s="3" t="s">
        <v>81</v>
      </c>
      <c r="B12" s="137">
        <v>217510.64398899928</v>
      </c>
      <c r="C12" s="137">
        <v>253690.6189080005</v>
      </c>
      <c r="D12" s="214">
        <f t="shared" si="0"/>
        <v>0.16633657211198849</v>
      </c>
      <c r="E12" s="157">
        <v>304934.34079299954</v>
      </c>
      <c r="F12" s="157">
        <v>319753.2563100002</v>
      </c>
      <c r="G12" s="206">
        <f t="shared" si="1"/>
        <v>4.8597070039613222E-2</v>
      </c>
      <c r="H12" s="216">
        <f t="shared" si="2"/>
        <v>4.6592935233080224E-2</v>
      </c>
    </row>
    <row r="13" spans="1:9" ht="12" customHeight="1" x14ac:dyDescent="0.25">
      <c r="A13" s="3" t="s">
        <v>83</v>
      </c>
      <c r="B13" s="137">
        <v>558324.30289000017</v>
      </c>
      <c r="C13" s="137">
        <v>519332.8410989999</v>
      </c>
      <c r="D13" s="214">
        <f t="shared" si="0"/>
        <v>-6.9836583485928361E-2</v>
      </c>
      <c r="E13" s="157">
        <v>240498.17215300002</v>
      </c>
      <c r="F13" s="157">
        <v>287876.3972239999</v>
      </c>
      <c r="G13" s="206">
        <f t="shared" si="1"/>
        <v>0.19700035408526428</v>
      </c>
      <c r="H13" s="216">
        <f t="shared" si="2"/>
        <v>4.1947989789934831E-2</v>
      </c>
    </row>
    <row r="14" spans="1:9" ht="12" customHeight="1" x14ac:dyDescent="0.25">
      <c r="A14" s="3" t="s">
        <v>178</v>
      </c>
      <c r="B14" s="137">
        <v>74435.847960000043</v>
      </c>
      <c r="C14" s="137">
        <v>73082.862871999969</v>
      </c>
      <c r="D14" s="214">
        <f t="shared" si="0"/>
        <v>-1.817652549249027E-2</v>
      </c>
      <c r="E14" s="157">
        <v>205552.930108</v>
      </c>
      <c r="F14" s="157">
        <v>215643.70331900017</v>
      </c>
      <c r="G14" s="206">
        <f t="shared" si="1"/>
        <v>4.9090875064142114E-2</v>
      </c>
      <c r="H14" s="216">
        <f t="shared" si="2"/>
        <v>3.1422582581685218E-2</v>
      </c>
    </row>
    <row r="15" spans="1:9" ht="12" customHeight="1" x14ac:dyDescent="0.25">
      <c r="A15" s="3" t="s">
        <v>119</v>
      </c>
      <c r="B15" s="137">
        <v>98180.684011999983</v>
      </c>
      <c r="C15" s="137">
        <v>108273.48011200008</v>
      </c>
      <c r="D15" s="214">
        <f t="shared" si="0"/>
        <v>0.10279818481165326</v>
      </c>
      <c r="E15" s="157">
        <v>157699.61430499991</v>
      </c>
      <c r="F15" s="157">
        <v>180598.28368100015</v>
      </c>
      <c r="G15" s="206">
        <f t="shared" si="1"/>
        <v>0.14520434610393473</v>
      </c>
      <c r="H15" s="216">
        <f t="shared" si="2"/>
        <v>2.6315929450914946E-2</v>
      </c>
    </row>
    <row r="16" spans="1:9" ht="12" customHeight="1" x14ac:dyDescent="0.25">
      <c r="A16" s="3" t="s">
        <v>78</v>
      </c>
      <c r="B16" s="137">
        <v>60919.503063999968</v>
      </c>
      <c r="C16" s="137">
        <v>87930.214723999816</v>
      </c>
      <c r="D16" s="214">
        <f t="shared" si="0"/>
        <v>0.44338365057940976</v>
      </c>
      <c r="E16" s="157">
        <v>121909.96333500005</v>
      </c>
      <c r="F16" s="157">
        <v>160973.3211079996</v>
      </c>
      <c r="G16" s="206">
        <f t="shared" si="1"/>
        <v>0.32042793471815068</v>
      </c>
      <c r="H16" s="216">
        <f t="shared" si="2"/>
        <v>2.3456272537119689E-2</v>
      </c>
    </row>
    <row r="17" spans="1:8" ht="12" customHeight="1" x14ac:dyDescent="0.25">
      <c r="A17" s="3" t="s">
        <v>73</v>
      </c>
      <c r="B17" s="137">
        <v>91299.33045000011</v>
      </c>
      <c r="C17" s="137">
        <v>57343.953886000003</v>
      </c>
      <c r="D17" s="214">
        <f t="shared" si="0"/>
        <v>-0.37191265693449638</v>
      </c>
      <c r="E17" s="157">
        <v>125273.86732900002</v>
      </c>
      <c r="F17" s="157">
        <v>98264.165505000026</v>
      </c>
      <c r="G17" s="206">
        <f t="shared" si="1"/>
        <v>-0.21560523674954379</v>
      </c>
      <c r="H17" s="216">
        <f t="shared" si="2"/>
        <v>1.4318590377914326E-2</v>
      </c>
    </row>
    <row r="18" spans="1:8" ht="12" customHeight="1" x14ac:dyDescent="0.25">
      <c r="A18" s="3" t="s">
        <v>71</v>
      </c>
      <c r="B18" s="137">
        <v>16133.951780000005</v>
      </c>
      <c r="C18" s="137">
        <v>22760.683195000009</v>
      </c>
      <c r="D18" s="214">
        <f t="shared" si="0"/>
        <v>0.41073207019340696</v>
      </c>
      <c r="E18" s="157">
        <v>70309.530019999977</v>
      </c>
      <c r="F18" s="157">
        <v>92020.265753999935</v>
      </c>
      <c r="G18" s="206">
        <f t="shared" si="1"/>
        <v>0.30878795133211967</v>
      </c>
      <c r="H18" s="216">
        <f t="shared" si="2"/>
        <v>1.3408758778206879E-2</v>
      </c>
    </row>
    <row r="19" spans="1:8" ht="12" customHeight="1" x14ac:dyDescent="0.25">
      <c r="A19" s="3" t="s">
        <v>233</v>
      </c>
      <c r="B19" s="137">
        <v>33279.657956000017</v>
      </c>
      <c r="C19" s="137">
        <v>37083.027823000019</v>
      </c>
      <c r="D19" s="214">
        <f t="shared" si="0"/>
        <v>0.11428512492611986</v>
      </c>
      <c r="E19" s="157">
        <v>98031.85255400007</v>
      </c>
      <c r="F19" s="157">
        <v>91533.219065000012</v>
      </c>
      <c r="G19" s="206">
        <f t="shared" si="1"/>
        <v>-6.6291040306724169E-2</v>
      </c>
      <c r="H19" s="216">
        <f t="shared" si="2"/>
        <v>1.3337788633608698E-2</v>
      </c>
    </row>
    <row r="20" spans="1:8" ht="12" customHeight="1" x14ac:dyDescent="0.25">
      <c r="A20" s="3" t="s">
        <v>80</v>
      </c>
      <c r="B20" s="137">
        <v>15518.600999999993</v>
      </c>
      <c r="C20" s="137">
        <v>20633.795832999993</v>
      </c>
      <c r="D20" s="214">
        <f t="shared" si="0"/>
        <v>0.32961700819551987</v>
      </c>
      <c r="E20" s="157">
        <v>65447.135286000055</v>
      </c>
      <c r="F20" s="157">
        <v>87783.979755999972</v>
      </c>
      <c r="G20" s="206">
        <f t="shared" si="1"/>
        <v>0.34129598449785847</v>
      </c>
      <c r="H20" s="216">
        <f t="shared" si="2"/>
        <v>1.2791467178392E-2</v>
      </c>
    </row>
    <row r="21" spans="1:8" ht="12" customHeight="1" x14ac:dyDescent="0.25">
      <c r="A21" s="3" t="s">
        <v>82</v>
      </c>
      <c r="B21" s="137">
        <v>81365.236075999986</v>
      </c>
      <c r="C21" s="137">
        <v>82151.097601999965</v>
      </c>
      <c r="D21" s="214">
        <f t="shared" si="0"/>
        <v>9.6584433831905514E-3</v>
      </c>
      <c r="E21" s="157">
        <v>76021.482976999934</v>
      </c>
      <c r="F21" s="157">
        <v>84294.059474999958</v>
      </c>
      <c r="G21" s="206">
        <f t="shared" si="1"/>
        <v>0.10881893083436522</v>
      </c>
      <c r="H21" s="216">
        <f t="shared" si="2"/>
        <v>1.2282932467916367E-2</v>
      </c>
    </row>
    <row r="22" spans="1:8" ht="12" customHeight="1" x14ac:dyDescent="0.25">
      <c r="A22" s="3" t="s">
        <v>79</v>
      </c>
      <c r="B22" s="137">
        <v>88144.11387500001</v>
      </c>
      <c r="C22" s="137">
        <v>92792.029316000015</v>
      </c>
      <c r="D22" s="214">
        <f t="shared" si="0"/>
        <v>5.2730865813585215E-2</v>
      </c>
      <c r="E22" s="157">
        <v>60685.172473999985</v>
      </c>
      <c r="F22" s="157">
        <v>71885.611310000051</v>
      </c>
      <c r="G22" s="206">
        <f t="shared" si="1"/>
        <v>0.18456631792220413</v>
      </c>
      <c r="H22" s="216">
        <f t="shared" si="2"/>
        <v>1.0474831970780656E-2</v>
      </c>
    </row>
    <row r="23" spans="1:8" ht="12" customHeight="1" x14ac:dyDescent="0.25">
      <c r="A23" s="3" t="s">
        <v>74</v>
      </c>
      <c r="B23" s="137">
        <v>19307.176782999974</v>
      </c>
      <c r="C23" s="137">
        <v>48859.03811599996</v>
      </c>
      <c r="D23" s="214">
        <f t="shared" si="0"/>
        <v>1.5306153595185643</v>
      </c>
      <c r="E23" s="157">
        <v>50090.773153999966</v>
      </c>
      <c r="F23" s="157">
        <v>63444.664581000055</v>
      </c>
      <c r="G23" s="206">
        <f t="shared" si="1"/>
        <v>0.26659383727108077</v>
      </c>
      <c r="H23" s="216">
        <f t="shared" si="2"/>
        <v>9.2448570557828093E-3</v>
      </c>
    </row>
    <row r="24" spans="1:8" ht="12" customHeight="1" x14ac:dyDescent="0.25">
      <c r="A24" s="3" t="s">
        <v>139</v>
      </c>
      <c r="B24" s="137">
        <v>22048.176457000009</v>
      </c>
      <c r="C24" s="137">
        <v>53833.112921000007</v>
      </c>
      <c r="D24" s="214">
        <f t="shared" si="0"/>
        <v>1.4416129391013057</v>
      </c>
      <c r="E24" s="157">
        <v>29675.543780999982</v>
      </c>
      <c r="F24" s="157">
        <v>61997.015547000032</v>
      </c>
      <c r="G24" s="206">
        <f t="shared" si="1"/>
        <v>1.0891619039747518</v>
      </c>
      <c r="H24" s="216">
        <f t="shared" si="2"/>
        <v>9.0339124716375847E-3</v>
      </c>
    </row>
    <row r="25" spans="1:8" ht="12" customHeight="1" x14ac:dyDescent="0.25">
      <c r="A25" s="3" t="s">
        <v>230</v>
      </c>
      <c r="B25" s="137">
        <v>10741.807143000007</v>
      </c>
      <c r="C25" s="137">
        <v>11743.73558600001</v>
      </c>
      <c r="D25" s="214">
        <f t="shared" si="0"/>
        <v>9.3273732218597694E-2</v>
      </c>
      <c r="E25" s="157">
        <v>59263.467634999994</v>
      </c>
      <c r="F25" s="157">
        <v>55649.616920000015</v>
      </c>
      <c r="G25" s="206">
        <f t="shared" si="1"/>
        <v>-6.0979400281763074E-2</v>
      </c>
      <c r="H25" s="216">
        <f t="shared" si="2"/>
        <v>8.1089995042474081E-3</v>
      </c>
    </row>
    <row r="26" spans="1:8" ht="12" customHeight="1" x14ac:dyDescent="0.25">
      <c r="A26" s="3" t="s">
        <v>124</v>
      </c>
      <c r="B26" s="137">
        <v>10908.494344000004</v>
      </c>
      <c r="C26" s="137">
        <v>37096.021300000015</v>
      </c>
      <c r="D26" s="214">
        <f t="shared" si="0"/>
        <v>2.4006545844160363</v>
      </c>
      <c r="E26" s="157">
        <v>18339.244888000008</v>
      </c>
      <c r="F26" s="157">
        <v>53304.932264999981</v>
      </c>
      <c r="G26" s="206">
        <f t="shared" si="1"/>
        <v>1.9066045298233196</v>
      </c>
      <c r="H26" s="216">
        <f t="shared" si="2"/>
        <v>7.7673431235333367E-3</v>
      </c>
    </row>
    <row r="27" spans="1:8" ht="12" customHeight="1" x14ac:dyDescent="0.25">
      <c r="A27" s="3" t="s">
        <v>123</v>
      </c>
      <c r="B27" s="137">
        <v>134366.62808899998</v>
      </c>
      <c r="C27" s="137">
        <v>130014.07550999998</v>
      </c>
      <c r="D27" s="214">
        <f t="shared" si="0"/>
        <v>-3.2393107134585652E-2</v>
      </c>
      <c r="E27" s="157">
        <v>67462.282678999996</v>
      </c>
      <c r="F27" s="157">
        <v>52355.819480000013</v>
      </c>
      <c r="G27" s="206">
        <f t="shared" si="1"/>
        <v>-0.22392457828442858</v>
      </c>
      <c r="H27" s="216">
        <f t="shared" si="2"/>
        <v>7.6290428884373132E-3</v>
      </c>
    </row>
    <row r="28" spans="1:8" ht="12" customHeight="1" x14ac:dyDescent="0.25">
      <c r="A28" s="3" t="s">
        <v>135</v>
      </c>
      <c r="B28" s="137">
        <v>37099.954376000002</v>
      </c>
      <c r="C28" s="137">
        <v>71072.578563000017</v>
      </c>
      <c r="D28" s="214">
        <f t="shared" si="0"/>
        <v>0.915705282079186</v>
      </c>
      <c r="E28" s="157">
        <v>27986.143756000009</v>
      </c>
      <c r="F28" s="157">
        <v>51067.540900999986</v>
      </c>
      <c r="G28" s="206">
        <f t="shared" si="1"/>
        <v>0.82474374984411725</v>
      </c>
      <c r="H28" s="216">
        <f t="shared" si="2"/>
        <v>7.4413210147456846E-3</v>
      </c>
    </row>
    <row r="29" spans="1:8" ht="12" customHeight="1" x14ac:dyDescent="0.25">
      <c r="A29" s="3" t="s">
        <v>140</v>
      </c>
      <c r="B29" s="137">
        <v>15082.388468999989</v>
      </c>
      <c r="C29" s="137">
        <v>30713.247480000005</v>
      </c>
      <c r="D29" s="214">
        <f t="shared" si="0"/>
        <v>1.0363649658757526</v>
      </c>
      <c r="E29" s="157">
        <v>29429.115601999991</v>
      </c>
      <c r="F29" s="157">
        <v>41810.616662999993</v>
      </c>
      <c r="G29" s="206">
        <f t="shared" si="1"/>
        <v>0.4207228388527775</v>
      </c>
      <c r="H29" s="216">
        <f t="shared" si="2"/>
        <v>6.0924457086549387E-3</v>
      </c>
    </row>
    <row r="30" spans="1:8" ht="12" customHeight="1" x14ac:dyDescent="0.25">
      <c r="A30" s="3" t="s">
        <v>76</v>
      </c>
      <c r="B30" s="137">
        <v>19483.810678000005</v>
      </c>
      <c r="C30" s="137">
        <v>20894.134121000014</v>
      </c>
      <c r="D30" s="214">
        <f t="shared" si="0"/>
        <v>7.2384374202140167E-2</v>
      </c>
      <c r="E30" s="157">
        <v>46801.76463800003</v>
      </c>
      <c r="F30" s="157">
        <v>40914.829358999988</v>
      </c>
      <c r="G30" s="206">
        <f t="shared" si="1"/>
        <v>-0.12578447254145253</v>
      </c>
      <c r="H30" s="216">
        <f t="shared" si="2"/>
        <v>5.9619158109471158E-3</v>
      </c>
    </row>
    <row r="31" spans="1:8" ht="12" customHeight="1" x14ac:dyDescent="0.25">
      <c r="A31" s="3" t="s">
        <v>129</v>
      </c>
      <c r="B31" s="137">
        <v>5053.2754000000004</v>
      </c>
      <c r="C31" s="137">
        <v>5723.5415250000024</v>
      </c>
      <c r="D31" s="214">
        <f t="shared" si="0"/>
        <v>0.13263993587208844</v>
      </c>
      <c r="E31" s="157">
        <v>36303.828121999999</v>
      </c>
      <c r="F31" s="157">
        <v>40871.468835000029</v>
      </c>
      <c r="G31" s="206">
        <f t="shared" si="1"/>
        <v>0.12581705426905265</v>
      </c>
      <c r="H31" s="216">
        <f t="shared" si="2"/>
        <v>5.9555975200570807E-3</v>
      </c>
    </row>
    <row r="32" spans="1:8" ht="12" customHeight="1" x14ac:dyDescent="0.25">
      <c r="A32" s="3" t="s">
        <v>72</v>
      </c>
      <c r="B32" s="137">
        <v>14591.550838999996</v>
      </c>
      <c r="C32" s="137">
        <v>7403.2079860000094</v>
      </c>
      <c r="D32" s="214">
        <f t="shared" si="0"/>
        <v>-0.49263734419422589</v>
      </c>
      <c r="E32" s="157">
        <v>51211.133989000067</v>
      </c>
      <c r="F32" s="157">
        <v>40795.562262000007</v>
      </c>
      <c r="G32" s="206">
        <f t="shared" si="1"/>
        <v>-0.20338490706410217</v>
      </c>
      <c r="H32" s="216">
        <f t="shared" si="2"/>
        <v>5.9445367725282847E-3</v>
      </c>
    </row>
    <row r="33" spans="1:8" ht="12" customHeight="1" x14ac:dyDescent="0.25">
      <c r="A33" s="3" t="s">
        <v>122</v>
      </c>
      <c r="B33" s="137">
        <v>10522.890887000018</v>
      </c>
      <c r="C33" s="137">
        <v>10848.475800000004</v>
      </c>
      <c r="D33" s="214">
        <f t="shared" si="0"/>
        <v>3.0940633757042368E-2</v>
      </c>
      <c r="E33" s="157">
        <v>38089.10133000002</v>
      </c>
      <c r="F33" s="157">
        <v>37564.409173</v>
      </c>
      <c r="G33" s="206">
        <f t="shared" si="1"/>
        <v>-1.3775388199741001E-2</v>
      </c>
      <c r="H33" s="216">
        <f t="shared" si="2"/>
        <v>5.4737083958565323E-3</v>
      </c>
    </row>
    <row r="34" spans="1:8" ht="12" customHeight="1" x14ac:dyDescent="0.25">
      <c r="A34" s="3" t="s">
        <v>121</v>
      </c>
      <c r="B34" s="137">
        <v>7315.0742230000014</v>
      </c>
      <c r="C34" s="137">
        <v>7414.9946180000079</v>
      </c>
      <c r="D34" s="214">
        <f t="shared" si="0"/>
        <v>1.3659518954139527E-2</v>
      </c>
      <c r="E34" s="157">
        <v>24345.054908000067</v>
      </c>
      <c r="F34" s="157">
        <v>25032.225313000003</v>
      </c>
      <c r="G34" s="206">
        <f t="shared" si="1"/>
        <v>2.8226282815822401E-2</v>
      </c>
      <c r="H34" s="216">
        <f t="shared" si="2"/>
        <v>3.6475777172937708E-3</v>
      </c>
    </row>
    <row r="35" spans="1:8" ht="12" customHeight="1" x14ac:dyDescent="0.25">
      <c r="A35" s="3" t="s">
        <v>130</v>
      </c>
      <c r="B35" s="137">
        <v>14012.375372000006</v>
      </c>
      <c r="C35" s="137">
        <v>7381.9340430000002</v>
      </c>
      <c r="D35" s="214">
        <f t="shared" si="0"/>
        <v>-0.47318467804175257</v>
      </c>
      <c r="E35" s="157">
        <v>28906.17229900002</v>
      </c>
      <c r="F35" s="157">
        <v>24586.496163999989</v>
      </c>
      <c r="G35" s="206">
        <f t="shared" si="1"/>
        <v>-0.14943784636437196</v>
      </c>
      <c r="H35" s="216">
        <f t="shared" si="2"/>
        <v>3.5826281696002852E-3</v>
      </c>
    </row>
    <row r="36" spans="1:8" ht="12" customHeight="1" x14ac:dyDescent="0.25">
      <c r="A36" s="3" t="s">
        <v>193</v>
      </c>
      <c r="B36" s="137">
        <v>6876.0195039999962</v>
      </c>
      <c r="C36" s="137">
        <v>13454.18730999999</v>
      </c>
      <c r="D36" s="214">
        <f t="shared" si="0"/>
        <v>0.95668254026523147</v>
      </c>
      <c r="E36" s="157">
        <v>12795.914985999989</v>
      </c>
      <c r="F36" s="157">
        <v>20456.307770000021</v>
      </c>
      <c r="G36" s="206">
        <f t="shared" si="1"/>
        <v>0.59865924338988408</v>
      </c>
      <c r="H36" s="216">
        <f>(F36/$F$5)</f>
        <v>2.9807966118459766E-3</v>
      </c>
    </row>
    <row r="37" spans="1:8" ht="12" customHeight="1" x14ac:dyDescent="0.25">
      <c r="A37" s="3" t="s">
        <v>142</v>
      </c>
      <c r="B37" s="137">
        <v>2744.7773970000007</v>
      </c>
      <c r="C37" s="137">
        <v>2818.0015710000002</v>
      </c>
      <c r="D37" s="214">
        <f t="shared" si="0"/>
        <v>2.6677636620016099E-2</v>
      </c>
      <c r="E37" s="157">
        <v>17325.265590000006</v>
      </c>
      <c r="F37" s="157">
        <v>17653.719451999998</v>
      </c>
      <c r="G37" s="206">
        <f t="shared" si="1"/>
        <v>1.8958085248030665E-2</v>
      </c>
      <c r="H37" s="216">
        <f t="shared" si="2"/>
        <v>2.5724166707236117E-3</v>
      </c>
    </row>
    <row r="38" spans="1:8" ht="12" customHeight="1" x14ac:dyDescent="0.25">
      <c r="A38" s="3" t="s">
        <v>127</v>
      </c>
      <c r="B38" s="137">
        <v>5829.545083</v>
      </c>
      <c r="C38" s="137">
        <v>9607.8962680000004</v>
      </c>
      <c r="D38" s="214">
        <f t="shared" si="0"/>
        <v>0.64813825627978261</v>
      </c>
      <c r="E38" s="157">
        <v>13150.219900000002</v>
      </c>
      <c r="F38" s="157">
        <v>14998.021192999999</v>
      </c>
      <c r="G38" s="206">
        <f t="shared" si="1"/>
        <v>0.14051485884277848</v>
      </c>
      <c r="H38" s="216">
        <f t="shared" si="2"/>
        <v>2.1854408556587972E-3</v>
      </c>
    </row>
    <row r="39" spans="1:8" ht="12" customHeight="1" x14ac:dyDescent="0.25">
      <c r="A39" s="5" t="s">
        <v>143</v>
      </c>
      <c r="B39" s="137">
        <v>8692.7404799999968</v>
      </c>
      <c r="C39" s="137">
        <v>9501.9924190000129</v>
      </c>
      <c r="D39" s="214">
        <f t="shared" si="0"/>
        <v>9.3095145410347691E-2</v>
      </c>
      <c r="E39" s="157">
        <v>15318.417643000004</v>
      </c>
      <c r="F39" s="157">
        <v>14905.418665000003</v>
      </c>
      <c r="G39" s="206">
        <f t="shared" si="1"/>
        <v>-2.6960942548052813E-2</v>
      </c>
      <c r="H39" s="216">
        <f t="shared" si="2"/>
        <v>2.1719472523744564E-3</v>
      </c>
    </row>
    <row r="40" spans="1:8" ht="12" customHeight="1" x14ac:dyDescent="0.25">
      <c r="A40" s="3" t="s">
        <v>231</v>
      </c>
      <c r="B40" s="137">
        <v>3197.1745029999993</v>
      </c>
      <c r="C40" s="137">
        <v>3238.2636379999994</v>
      </c>
      <c r="D40" s="214">
        <f t="shared" si="0"/>
        <v>1.2851702326990511E-2</v>
      </c>
      <c r="E40" s="157">
        <v>19552.340742999997</v>
      </c>
      <c r="F40" s="157">
        <v>14600.279529000005</v>
      </c>
      <c r="G40" s="206">
        <f t="shared" si="1"/>
        <v>-0.25327203934766207</v>
      </c>
      <c r="H40" s="216">
        <f t="shared" si="2"/>
        <v>2.1274838177724261E-3</v>
      </c>
    </row>
    <row r="41" spans="1:8" ht="12" customHeight="1" x14ac:dyDescent="0.25">
      <c r="A41" s="3" t="s">
        <v>141</v>
      </c>
      <c r="B41" s="137">
        <v>1393.6253720000002</v>
      </c>
      <c r="C41" s="137">
        <v>1453.105024</v>
      </c>
      <c r="D41" s="214">
        <f t="shared" si="0"/>
        <v>4.2679799891013781E-2</v>
      </c>
      <c r="E41" s="157">
        <v>16484.342321999997</v>
      </c>
      <c r="F41" s="157">
        <v>13752.900657999999</v>
      </c>
      <c r="G41" s="206">
        <f t="shared" si="1"/>
        <v>-0.16569915927762657</v>
      </c>
      <c r="H41" s="216">
        <f t="shared" si="2"/>
        <v>2.0040077684273451E-3</v>
      </c>
    </row>
    <row r="42" spans="1:8" ht="12" customHeight="1" x14ac:dyDescent="0.25">
      <c r="A42" s="3" t="s">
        <v>133</v>
      </c>
      <c r="B42" s="137">
        <v>23717.7474</v>
      </c>
      <c r="C42" s="137">
        <v>19252.570919999998</v>
      </c>
      <c r="D42" s="214">
        <f t="shared" si="0"/>
        <v>-0.18826309280956433</v>
      </c>
      <c r="E42" s="157">
        <v>15880.743997000001</v>
      </c>
      <c r="F42" s="157">
        <v>12657.409609999999</v>
      </c>
      <c r="G42" s="206">
        <f t="shared" si="1"/>
        <v>-0.2029712454031698</v>
      </c>
      <c r="H42" s="216">
        <f t="shared" si="2"/>
        <v>1.8443779837711476E-3</v>
      </c>
    </row>
    <row r="43" spans="1:8" ht="12" customHeight="1" x14ac:dyDescent="0.25">
      <c r="A43" s="3" t="s">
        <v>183</v>
      </c>
      <c r="B43" s="137">
        <v>750.86157300000002</v>
      </c>
      <c r="C43" s="137">
        <v>720.41632600000014</v>
      </c>
      <c r="D43" s="214">
        <f t="shared" si="0"/>
        <v>-4.0547083636679693E-2</v>
      </c>
      <c r="E43" s="157">
        <v>10778.130606000001</v>
      </c>
      <c r="F43" s="157">
        <v>10686.015283000001</v>
      </c>
      <c r="G43" s="206">
        <f t="shared" si="1"/>
        <v>-8.546502762614594E-3</v>
      </c>
      <c r="H43" s="216">
        <f t="shared" si="2"/>
        <v>1.5571157076749776E-3</v>
      </c>
    </row>
    <row r="44" spans="1:8" ht="12" customHeight="1" x14ac:dyDescent="0.25">
      <c r="A44" s="3" t="s">
        <v>323</v>
      </c>
      <c r="B44" s="137">
        <v>359.13046900000001</v>
      </c>
      <c r="C44" s="137">
        <v>3627.9131529999995</v>
      </c>
      <c r="D44" s="214">
        <f t="shared" si="0"/>
        <v>9.1019363884716764</v>
      </c>
      <c r="E44" s="157">
        <v>1618.757196</v>
      </c>
      <c r="F44" s="157">
        <v>9050.1761250000018</v>
      </c>
      <c r="G44" s="206">
        <f t="shared" si="1"/>
        <v>4.5908175403718801</v>
      </c>
      <c r="H44" s="216">
        <f t="shared" si="2"/>
        <v>1.3187489469420183E-3</v>
      </c>
    </row>
    <row r="45" spans="1:8" ht="12" customHeight="1" x14ac:dyDescent="0.25">
      <c r="A45" s="3" t="s">
        <v>312</v>
      </c>
      <c r="B45" s="137">
        <v>930.48900000000015</v>
      </c>
      <c r="C45" s="137">
        <v>3562.8410000000003</v>
      </c>
      <c r="D45" s="214">
        <f t="shared" si="0"/>
        <v>2.8289985158341473</v>
      </c>
      <c r="E45" s="157">
        <v>3249.5819919999999</v>
      </c>
      <c r="F45" s="157">
        <v>7843.0603320000009</v>
      </c>
      <c r="G45" s="206">
        <f t="shared" si="1"/>
        <v>1.4135597597809437</v>
      </c>
      <c r="H45" s="216">
        <f t="shared" si="2"/>
        <v>1.1428537313275455E-3</v>
      </c>
    </row>
    <row r="46" spans="1:8" ht="12" customHeight="1" x14ac:dyDescent="0.25">
      <c r="A46" s="3" t="s">
        <v>125</v>
      </c>
      <c r="B46" s="137">
        <v>3997.8310560000009</v>
      </c>
      <c r="C46" s="137">
        <v>2980.165508</v>
      </c>
      <c r="D46" s="214">
        <f t="shared" si="0"/>
        <v>-0.25455441556808012</v>
      </c>
      <c r="E46" s="157">
        <v>9261.4473969999963</v>
      </c>
      <c r="F46" s="157">
        <v>7656.9074579999997</v>
      </c>
      <c r="G46" s="206">
        <f t="shared" si="1"/>
        <v>-0.17324937131530271</v>
      </c>
      <c r="H46" s="216">
        <f t="shared" si="2"/>
        <v>1.115728413193725E-3</v>
      </c>
    </row>
    <row r="47" spans="1:8" ht="12" customHeight="1" x14ac:dyDescent="0.25">
      <c r="A47" s="3" t="s">
        <v>77</v>
      </c>
      <c r="B47" s="137">
        <v>1258.6623039999993</v>
      </c>
      <c r="C47" s="137">
        <v>1606.8351059999986</v>
      </c>
      <c r="D47" s="214">
        <f t="shared" si="0"/>
        <v>0.27662129936958824</v>
      </c>
      <c r="E47" s="157">
        <v>5238.846805000002</v>
      </c>
      <c r="F47" s="157">
        <v>5731.4738839999982</v>
      </c>
      <c r="G47" s="206">
        <f t="shared" si="1"/>
        <v>9.4033495793354405E-2</v>
      </c>
      <c r="H47" s="216">
        <f t="shared" si="2"/>
        <v>8.351633210840608E-4</v>
      </c>
    </row>
    <row r="48" spans="1:8" ht="12" customHeight="1" x14ac:dyDescent="0.25">
      <c r="A48" s="3" t="s">
        <v>232</v>
      </c>
      <c r="B48" s="137">
        <v>662.03017499999999</v>
      </c>
      <c r="C48" s="137">
        <v>1994.9452600000004</v>
      </c>
      <c r="D48" s="214">
        <f t="shared" si="0"/>
        <v>2.0133751229692822</v>
      </c>
      <c r="E48" s="157">
        <v>1534.4120780000001</v>
      </c>
      <c r="F48" s="157">
        <v>5564.6529090000022</v>
      </c>
      <c r="G48" s="206">
        <f t="shared" si="1"/>
        <v>2.6265700647072214</v>
      </c>
      <c r="H48" s="216">
        <f t="shared" si="2"/>
        <v>8.1085495602347638E-4</v>
      </c>
    </row>
    <row r="49" spans="1:8" ht="12" customHeight="1" x14ac:dyDescent="0.25">
      <c r="A49" s="3" t="s">
        <v>182</v>
      </c>
      <c r="B49" s="137">
        <v>1342.0641110000001</v>
      </c>
      <c r="C49" s="137">
        <v>2469.6172140000008</v>
      </c>
      <c r="D49" s="214">
        <f t="shared" si="0"/>
        <v>0.84016336757551557</v>
      </c>
      <c r="E49" s="157">
        <v>3935.7661839999992</v>
      </c>
      <c r="F49" s="157">
        <v>5208.5162570000002</v>
      </c>
      <c r="G49" s="206">
        <f t="shared" si="1"/>
        <v>0.32338050928281503</v>
      </c>
      <c r="H49" s="216">
        <f t="shared" si="2"/>
        <v>7.5896040410474688E-4</v>
      </c>
    </row>
    <row r="50" spans="1:8" ht="12" customHeight="1" x14ac:dyDescent="0.25">
      <c r="A50" s="3" t="s">
        <v>235</v>
      </c>
      <c r="B50" s="137">
        <v>2036.2158899999997</v>
      </c>
      <c r="C50" s="137">
        <v>1652.7147089999994</v>
      </c>
      <c r="D50" s="214">
        <f t="shared" si="0"/>
        <v>-0.18834013764621016</v>
      </c>
      <c r="E50" s="157">
        <v>4754.2496500000007</v>
      </c>
      <c r="F50" s="157">
        <v>3694.7780170000001</v>
      </c>
      <c r="G50" s="206">
        <f t="shared" si="1"/>
        <v>-0.22284728632203832</v>
      </c>
      <c r="H50" s="216">
        <f t="shared" si="2"/>
        <v>5.3838561281074166E-4</v>
      </c>
    </row>
    <row r="51" spans="1:8" ht="12" customHeight="1" x14ac:dyDescent="0.25">
      <c r="A51" s="3" t="s">
        <v>240</v>
      </c>
      <c r="B51" s="137">
        <v>1885.4900000000002</v>
      </c>
      <c r="C51" s="137">
        <v>1367.9650000000004</v>
      </c>
      <c r="D51" s="214">
        <f t="shared" si="0"/>
        <v>-0.2744777219714768</v>
      </c>
      <c r="E51" s="157">
        <v>3152.1145869999996</v>
      </c>
      <c r="F51" s="157">
        <v>3479.9438919999998</v>
      </c>
      <c r="G51" s="206">
        <f t="shared" si="1"/>
        <v>0.10400297830289507</v>
      </c>
      <c r="H51" s="216">
        <f t="shared" si="2"/>
        <v>5.0708099816038749E-4</v>
      </c>
    </row>
    <row r="52" spans="1:8" ht="12" customHeight="1" x14ac:dyDescent="0.25">
      <c r="A52" s="3" t="s">
        <v>311</v>
      </c>
      <c r="B52" s="137">
        <v>542.68687099999977</v>
      </c>
      <c r="C52" s="137">
        <v>521.22900899999991</v>
      </c>
      <c r="D52" s="214">
        <f t="shared" si="0"/>
        <v>-3.9540042604052417E-2</v>
      </c>
      <c r="E52" s="157">
        <v>2364.316268</v>
      </c>
      <c r="F52" s="157">
        <v>3471.6226390000002</v>
      </c>
      <c r="G52" s="206">
        <f t="shared" si="1"/>
        <v>0.46834105317757779</v>
      </c>
      <c r="H52" s="216">
        <f t="shared" si="2"/>
        <v>5.0586846445060984E-4</v>
      </c>
    </row>
    <row r="53" spans="1:8" ht="12" customHeight="1" x14ac:dyDescent="0.25">
      <c r="A53" s="3" t="s">
        <v>180</v>
      </c>
      <c r="B53" s="137">
        <v>642.04044299999998</v>
      </c>
      <c r="C53" s="137">
        <v>822.34939600000007</v>
      </c>
      <c r="D53" s="214">
        <f t="shared" si="0"/>
        <v>0.28083737553585864</v>
      </c>
      <c r="E53" s="157">
        <v>3077.0292760000007</v>
      </c>
      <c r="F53" s="157">
        <v>3296.2266099999997</v>
      </c>
      <c r="G53" s="206">
        <f t="shared" si="1"/>
        <v>7.1236674837538594E-2</v>
      </c>
      <c r="H53" s="216">
        <f t="shared" si="2"/>
        <v>4.8031058299650027E-4</v>
      </c>
    </row>
    <row r="54" spans="1:8" ht="12" customHeight="1" x14ac:dyDescent="0.25">
      <c r="A54" s="3" t="s">
        <v>126</v>
      </c>
      <c r="B54" s="137">
        <v>413.25494900000018</v>
      </c>
      <c r="C54" s="137">
        <v>727.94979799999999</v>
      </c>
      <c r="D54" s="214">
        <f t="shared" si="0"/>
        <v>0.7615029166898124</v>
      </c>
      <c r="E54" s="157">
        <v>2677.722569</v>
      </c>
      <c r="F54" s="157">
        <v>2717.492433999998</v>
      </c>
      <c r="G54" s="206">
        <f t="shared" si="1"/>
        <v>1.4852123016930063E-2</v>
      </c>
      <c r="H54" s="216">
        <f t="shared" si="2"/>
        <v>3.9598017056937648E-4</v>
      </c>
    </row>
    <row r="55" spans="1:8" ht="12" customHeight="1" x14ac:dyDescent="0.25">
      <c r="A55" s="3" t="s">
        <v>236</v>
      </c>
      <c r="B55" s="137">
        <v>535.44064500000013</v>
      </c>
      <c r="C55" s="137">
        <v>778.67133899999965</v>
      </c>
      <c r="D55" s="214">
        <f t="shared" si="0"/>
        <v>0.45426266435189921</v>
      </c>
      <c r="E55" s="157">
        <v>1878.7254720000017</v>
      </c>
      <c r="F55" s="157">
        <v>2658.7673690000011</v>
      </c>
      <c r="G55" s="206">
        <f t="shared" si="1"/>
        <v>0.41519738174923648</v>
      </c>
      <c r="H55" s="216">
        <f t="shared" si="2"/>
        <v>3.8742303128742162E-4</v>
      </c>
    </row>
    <row r="56" spans="1:8" ht="12" customHeight="1" x14ac:dyDescent="0.25">
      <c r="A56" s="3" t="s">
        <v>314</v>
      </c>
      <c r="B56" s="137">
        <v>252.143045</v>
      </c>
      <c r="C56" s="137">
        <v>2381.0076759999984</v>
      </c>
      <c r="D56" s="214">
        <f t="shared" si="0"/>
        <v>8.4430828976464465</v>
      </c>
      <c r="E56" s="157">
        <v>2915.0186049999998</v>
      </c>
      <c r="F56" s="157">
        <v>2613.7901140000004</v>
      </c>
      <c r="G56" s="206">
        <f t="shared" si="1"/>
        <v>-0.1033367301612812</v>
      </c>
      <c r="H56" s="216">
        <f t="shared" si="2"/>
        <v>3.8086915798723841E-4</v>
      </c>
    </row>
    <row r="57" spans="1:8" ht="12" customHeight="1" x14ac:dyDescent="0.25">
      <c r="A57" s="121" t="s">
        <v>18</v>
      </c>
      <c r="B57" s="138">
        <v>195349.56916499999</v>
      </c>
      <c r="C57" s="138">
        <v>11401.392829</v>
      </c>
      <c r="D57" s="215">
        <f t="shared" si="0"/>
        <v>-0.94163594587009336</v>
      </c>
      <c r="E57" s="158">
        <v>100467.21176299998</v>
      </c>
      <c r="F57" s="158">
        <v>28161.28642299999</v>
      </c>
      <c r="G57" s="215">
        <f t="shared" si="1"/>
        <v>-0.71969674554687679</v>
      </c>
      <c r="H57" s="217">
        <f t="shared" si="2"/>
        <v>4.1035297326728866E-3</v>
      </c>
    </row>
    <row r="58" spans="1:8" ht="9" customHeight="1" x14ac:dyDescent="0.25">
      <c r="A58" s="8" t="s">
        <v>43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25">
      <c r="A60" s="233" t="s">
        <v>372</v>
      </c>
      <c r="B60" s="11"/>
      <c r="C60" s="11"/>
      <c r="D60" s="11"/>
      <c r="E60" s="11"/>
      <c r="F60" s="11"/>
      <c r="G60" s="11"/>
      <c r="H60" s="10"/>
    </row>
    <row r="61" spans="1:8" ht="9" customHeight="1" x14ac:dyDescent="0.25">
      <c r="A61" s="233" t="s">
        <v>373</v>
      </c>
      <c r="B61" s="9"/>
      <c r="C61" s="9"/>
      <c r="D61" s="35"/>
      <c r="E61" s="9"/>
      <c r="F61" s="9"/>
      <c r="G61" s="35"/>
      <c r="H61" s="10"/>
    </row>
    <row r="62" spans="1:8" x14ac:dyDescent="0.25">
      <c r="B62" s="28"/>
      <c r="C62" s="28"/>
      <c r="D62" s="36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28"/>
      <c r="H63" s="28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51" priority="1">
      <formula>LEN(TRIM(B7))=0</formula>
    </cfRule>
  </conditionalFormatting>
  <conditionalFormatting sqref="E5:F5">
    <cfRule type="containsBlanks" dxfId="50" priority="22">
      <formula>LEN(TRIM(E5))=0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94"/>
  <sheetViews>
    <sheetView showGridLines="0" zoomScaleNormal="100" zoomScalePageLayoutView="150" workbookViewId="0">
      <selection activeCell="K54" sqref="K54"/>
    </sheetView>
  </sheetViews>
  <sheetFormatPr baseColWidth="10" defaultColWidth="30.28515625" defaultRowHeight="13.5" x14ac:dyDescent="0.25"/>
  <cols>
    <col min="1" max="1" width="8" style="23" customWidth="1"/>
    <col min="2" max="2" width="1.42578125" style="23" customWidth="1"/>
    <col min="3" max="3" width="35.85546875" style="23" customWidth="1"/>
    <col min="4" max="5" width="7.42578125" style="23" bestFit="1" customWidth="1"/>
    <col min="6" max="6" width="7.28515625" style="23" customWidth="1"/>
    <col min="7" max="8" width="7.7109375" style="23" customWidth="1"/>
    <col min="9" max="9" width="6.85546875" style="23" customWidth="1"/>
    <col min="10" max="10" width="7.140625" style="23" customWidth="1"/>
    <col min="11" max="16384" width="30.28515625" style="23"/>
  </cols>
  <sheetData>
    <row r="1" spans="1:10" ht="15" customHeight="1" x14ac:dyDescent="0.25">
      <c r="A1" s="85" t="s">
        <v>335</v>
      </c>
    </row>
    <row r="2" spans="1:10" x14ac:dyDescent="0.25">
      <c r="A2" s="64" t="s">
        <v>353</v>
      </c>
      <c r="B2" s="64"/>
      <c r="C2" s="64"/>
      <c r="D2" s="74"/>
      <c r="E2" s="74"/>
      <c r="F2" s="64"/>
      <c r="G2" s="74"/>
      <c r="H2" s="74"/>
      <c r="I2" s="85"/>
      <c r="J2" s="72"/>
    </row>
    <row r="3" spans="1:10" ht="5.0999999999999996" customHeight="1" x14ac:dyDescent="0.25">
      <c r="A3" s="48"/>
      <c r="B3" s="24"/>
      <c r="C3" s="25"/>
      <c r="D3" s="26"/>
      <c r="E3" s="26"/>
      <c r="F3" s="25"/>
      <c r="G3" s="26"/>
      <c r="H3" s="26"/>
      <c r="I3" s="25"/>
    </row>
    <row r="4" spans="1:10" s="3" customFormat="1" ht="15" customHeight="1" x14ac:dyDescent="0.25">
      <c r="A4" s="288" t="s">
        <v>5</v>
      </c>
      <c r="B4" s="290" t="s">
        <v>62</v>
      </c>
      <c r="C4" s="291"/>
      <c r="D4" s="284" t="s">
        <v>14</v>
      </c>
      <c r="E4" s="284"/>
      <c r="F4" s="284"/>
      <c r="G4" s="284" t="s">
        <v>56</v>
      </c>
      <c r="H4" s="284"/>
      <c r="I4" s="284"/>
      <c r="J4" s="284"/>
    </row>
    <row r="5" spans="1:10" s="27" customFormat="1" ht="22.35" customHeight="1" x14ac:dyDescent="0.2">
      <c r="A5" s="295"/>
      <c r="B5" s="296"/>
      <c r="C5" s="297"/>
      <c r="D5" s="164">
        <v>2023</v>
      </c>
      <c r="E5" s="165" t="s">
        <v>320</v>
      </c>
      <c r="F5" s="175" t="s">
        <v>326</v>
      </c>
      <c r="G5" s="164">
        <v>2023</v>
      </c>
      <c r="H5" s="165" t="s">
        <v>320</v>
      </c>
      <c r="I5" s="175" t="s">
        <v>326</v>
      </c>
      <c r="J5" s="175" t="s">
        <v>330</v>
      </c>
    </row>
    <row r="6" spans="1:10" s="27" customFormat="1" ht="4.3499999999999996" customHeight="1" x14ac:dyDescent="0.2">
      <c r="A6" s="80"/>
      <c r="B6" s="80"/>
      <c r="C6" s="80"/>
      <c r="D6" s="78"/>
      <c r="E6" s="78"/>
      <c r="F6" s="79"/>
      <c r="G6" s="78"/>
      <c r="H6" s="78"/>
      <c r="I6" s="79"/>
      <c r="J6" s="79"/>
    </row>
    <row r="7" spans="1:10" s="3" customFormat="1" ht="15.95" customHeight="1" x14ac:dyDescent="0.25">
      <c r="A7" s="188" t="s">
        <v>146</v>
      </c>
      <c r="B7" s="187" t="s">
        <v>279</v>
      </c>
      <c r="C7" s="187"/>
      <c r="D7" s="189">
        <v>3515194.7499999986</v>
      </c>
      <c r="E7" s="189">
        <v>4203618.7960000001</v>
      </c>
      <c r="F7" s="210">
        <f>(E7/D7-1)</f>
        <v>0.19584236293024793</v>
      </c>
      <c r="G7" s="189">
        <v>985468.72882100008</v>
      </c>
      <c r="H7" s="189">
        <v>964044.29675700038</v>
      </c>
      <c r="I7" s="210">
        <f>(H7/G7-1)</f>
        <v>-2.174034694092386E-2</v>
      </c>
      <c r="J7" s="210">
        <f>SUM(J8:J11)</f>
        <v>1</v>
      </c>
    </row>
    <row r="8" spans="1:10" ht="9.75" customHeight="1" x14ac:dyDescent="0.25">
      <c r="A8" s="160"/>
      <c r="B8" s="15"/>
      <c r="C8" s="29" t="s">
        <v>87</v>
      </c>
      <c r="D8" s="75">
        <v>2924241.2299999986</v>
      </c>
      <c r="E8" s="75">
        <v>4160806.8800000004</v>
      </c>
      <c r="F8" s="208">
        <f>IFERROR(((E8/D8-1)),"")</f>
        <v>0.42286718254088851</v>
      </c>
      <c r="G8" s="75">
        <v>810719.36930999998</v>
      </c>
      <c r="H8" s="75">
        <v>954597.72525200038</v>
      </c>
      <c r="I8" s="208">
        <f>IF(G8="","",IF(H8="","",(H8/G8-1)))</f>
        <v>0.17746998701221939</v>
      </c>
      <c r="J8" s="208">
        <f>(H8/$H$7)</f>
        <v>0.9902011022348477</v>
      </c>
    </row>
    <row r="9" spans="1:10" ht="9.75" customHeight="1" x14ac:dyDescent="0.25">
      <c r="A9" s="160"/>
      <c r="B9" s="15"/>
      <c r="C9" s="29" t="s">
        <v>74</v>
      </c>
      <c r="D9" s="159" t="s">
        <v>358</v>
      </c>
      <c r="E9" s="75">
        <v>22349.33</v>
      </c>
      <c r="F9" s="75">
        <v>0</v>
      </c>
      <c r="G9" s="159" t="s">
        <v>358</v>
      </c>
      <c r="H9" s="75">
        <v>4963.83446</v>
      </c>
      <c r="I9" s="75">
        <v>0</v>
      </c>
      <c r="J9" s="208">
        <f t="shared" ref="J9:J11" si="0">(H9/$H$7)</f>
        <v>5.1489692711197046E-3</v>
      </c>
    </row>
    <row r="10" spans="1:10" ht="9.75" customHeight="1" x14ac:dyDescent="0.25">
      <c r="A10" s="160"/>
      <c r="B10" s="15"/>
      <c r="C10" s="29" t="s">
        <v>84</v>
      </c>
      <c r="D10" s="75">
        <v>54379.77</v>
      </c>
      <c r="E10" s="75">
        <v>11732.5</v>
      </c>
      <c r="F10" s="208">
        <f t="shared" ref="F10:F11" si="1">IFERROR(((E10/D10-1)),"")</f>
        <v>-0.78424881164447735</v>
      </c>
      <c r="G10" s="75">
        <v>17081.847852999992</v>
      </c>
      <c r="H10" s="75">
        <v>2486.2610219999992</v>
      </c>
      <c r="I10" s="208">
        <f t="shared" ref="I10:I11" si="2">IF(G10="","",IF(H10="","",(H10/G10-1)))</f>
        <v>-0.85445011316130237</v>
      </c>
      <c r="J10" s="208">
        <f t="shared" si="0"/>
        <v>2.5789904368125659E-3</v>
      </c>
    </row>
    <row r="11" spans="1:10" ht="9.75" customHeight="1" x14ac:dyDescent="0.25">
      <c r="A11" s="16"/>
      <c r="B11" s="15"/>
      <c r="C11" s="16" t="s">
        <v>18</v>
      </c>
      <c r="D11" s="75">
        <f>D7-SUM(D8:D10)</f>
        <v>536573.75</v>
      </c>
      <c r="E11" s="75">
        <f>E7-SUM(E8:E10)</f>
        <v>8730.0859999991953</v>
      </c>
      <c r="F11" s="208">
        <f t="shared" si="1"/>
        <v>-0.98372994206295183</v>
      </c>
      <c r="G11" s="75">
        <f>G7-SUM(G8:G10)</f>
        <v>157667.51165800006</v>
      </c>
      <c r="H11" s="75">
        <f>H7-SUM(H8:H10)</f>
        <v>1996.4760229999665</v>
      </c>
      <c r="I11" s="208">
        <f t="shared" si="2"/>
        <v>-0.98733742923950896</v>
      </c>
      <c r="J11" s="208">
        <f t="shared" si="0"/>
        <v>2.0709380572200031E-3</v>
      </c>
    </row>
    <row r="12" spans="1:10" s="3" customFormat="1" ht="23.1" customHeight="1" x14ac:dyDescent="0.25">
      <c r="A12" s="188" t="s">
        <v>148</v>
      </c>
      <c r="B12" s="286" t="s">
        <v>313</v>
      </c>
      <c r="C12" s="286"/>
      <c r="D12" s="189">
        <v>1427092.2254000003</v>
      </c>
      <c r="E12" s="189">
        <v>1577766.8579999998</v>
      </c>
      <c r="F12" s="210">
        <f>(E12/D12-1)</f>
        <v>0.10558156643153649</v>
      </c>
      <c r="G12" s="189">
        <v>764512.75930999988</v>
      </c>
      <c r="H12" s="189">
        <v>689210.85175400006</v>
      </c>
      <c r="I12" s="210">
        <f>(H12/G12-1)</f>
        <v>-9.8496600140411616E-2</v>
      </c>
      <c r="J12" s="210">
        <f>SUM(J13:J16)</f>
        <v>0.99999999999999989</v>
      </c>
    </row>
    <row r="13" spans="1:10" ht="9.75" customHeight="1" x14ac:dyDescent="0.25">
      <c r="A13" s="160"/>
      <c r="B13" s="15"/>
      <c r="C13" s="29" t="s">
        <v>86</v>
      </c>
      <c r="D13" s="75">
        <v>859252.73500000057</v>
      </c>
      <c r="E13" s="75">
        <v>766880.59699999972</v>
      </c>
      <c r="F13" s="208">
        <f>IFERROR(((E13/D13-1)),"")</f>
        <v>-0.10750287341244347</v>
      </c>
      <c r="G13" s="75">
        <v>438653.18934399984</v>
      </c>
      <c r="H13" s="75">
        <v>327462.83324600005</v>
      </c>
      <c r="I13" s="208">
        <f>IF(G13="","",IF(H13="","",(H13/G13-1)))</f>
        <v>-0.2534812439510209</v>
      </c>
      <c r="J13" s="208">
        <f>(H13/$H$12)</f>
        <v>0.4751272160219574</v>
      </c>
    </row>
    <row r="14" spans="1:10" ht="9.75" customHeight="1" x14ac:dyDescent="0.25">
      <c r="A14" s="160"/>
      <c r="B14" s="15"/>
      <c r="C14" s="29" t="s">
        <v>87</v>
      </c>
      <c r="D14" s="75">
        <v>297882.87</v>
      </c>
      <c r="E14" s="75">
        <v>414348.05500000005</v>
      </c>
      <c r="F14" s="208">
        <f t="shared" ref="F14:F16" si="3">IFERROR(((E14/D14-1)),"")</f>
        <v>0.39097644319057379</v>
      </c>
      <c r="G14" s="75">
        <v>178320.09683499995</v>
      </c>
      <c r="H14" s="75">
        <v>183174.75627699998</v>
      </c>
      <c r="I14" s="208">
        <f t="shared" ref="I14:I16" si="4">IF(G14="","",IF(H14="","",(H14/G14-1)))</f>
        <v>2.7224410081450712E-2</v>
      </c>
      <c r="J14" s="208">
        <f t="shared" ref="J14:J16" si="5">(H14/$H$12)</f>
        <v>0.26577462587948414</v>
      </c>
    </row>
    <row r="15" spans="1:10" ht="9.75" customHeight="1" x14ac:dyDescent="0.25">
      <c r="A15" s="160"/>
      <c r="B15" s="15"/>
      <c r="C15" s="29" t="s">
        <v>83</v>
      </c>
      <c r="D15" s="159">
        <v>179789.6</v>
      </c>
      <c r="E15" s="75">
        <v>396288.90999999992</v>
      </c>
      <c r="F15" s="208">
        <f t="shared" si="3"/>
        <v>1.2041814988186186</v>
      </c>
      <c r="G15" s="159">
        <v>97132.593492999978</v>
      </c>
      <c r="H15" s="75">
        <v>178448.89703899997</v>
      </c>
      <c r="I15" s="208">
        <f t="shared" si="4"/>
        <v>0.83716804649986187</v>
      </c>
      <c r="J15" s="208">
        <f t="shared" si="5"/>
        <v>0.25891771231526362</v>
      </c>
    </row>
    <row r="16" spans="1:10" ht="9.75" customHeight="1" x14ac:dyDescent="0.25">
      <c r="A16" s="160"/>
      <c r="B16" s="15"/>
      <c r="C16" s="16" t="s">
        <v>18</v>
      </c>
      <c r="D16" s="75">
        <f>D12-SUM(D13:D15)</f>
        <v>90167.020399999805</v>
      </c>
      <c r="E16" s="75">
        <f>E12-SUM(E13:E15)</f>
        <v>249.29600000008941</v>
      </c>
      <c r="F16" s="208">
        <f t="shared" si="3"/>
        <v>-0.99723517535686379</v>
      </c>
      <c r="G16" s="75">
        <f>G12-SUM(G13:G15)</f>
        <v>50406.879638000042</v>
      </c>
      <c r="H16" s="75">
        <f>H12-SUM(H13:H15)</f>
        <v>124.36519200005569</v>
      </c>
      <c r="I16" s="208">
        <f t="shared" si="4"/>
        <v>-0.9975327734449505</v>
      </c>
      <c r="J16" s="208">
        <f t="shared" si="5"/>
        <v>1.8044578329484188E-4</v>
      </c>
    </row>
    <row r="17" spans="1:10" s="3" customFormat="1" ht="15.95" customHeight="1" x14ac:dyDescent="0.25">
      <c r="A17" s="188" t="s">
        <v>147</v>
      </c>
      <c r="B17" s="187" t="s">
        <v>196</v>
      </c>
      <c r="C17" s="187"/>
      <c r="D17" s="189">
        <v>1812773.2700000003</v>
      </c>
      <c r="E17" s="189">
        <v>2029025.8429999996</v>
      </c>
      <c r="F17" s="210">
        <f>(E17/D17-1)</f>
        <v>0.11929377853193923</v>
      </c>
      <c r="G17" s="189">
        <v>685079.0724970001</v>
      </c>
      <c r="H17" s="189">
        <v>626102.13248300005</v>
      </c>
      <c r="I17" s="210">
        <f>(H17/G17-1)</f>
        <v>-8.6087785164767672E-2</v>
      </c>
      <c r="J17" s="210">
        <f>SUM(J18:J21)</f>
        <v>1</v>
      </c>
    </row>
    <row r="18" spans="1:10" ht="9.75" customHeight="1" x14ac:dyDescent="0.25">
      <c r="A18" s="160"/>
      <c r="B18" s="29"/>
      <c r="C18" s="16" t="s">
        <v>85</v>
      </c>
      <c r="D18" s="75">
        <v>1291375.1720000003</v>
      </c>
      <c r="E18" s="75">
        <v>1491467.7779999997</v>
      </c>
      <c r="F18" s="208">
        <f>IFERROR(((E18/D18-1)),"")</f>
        <v>0.1549453716770075</v>
      </c>
      <c r="G18" s="75">
        <v>494895.60291100014</v>
      </c>
      <c r="H18" s="75">
        <v>469184.22225100012</v>
      </c>
      <c r="I18" s="208">
        <f>IF(G18="","",IF(H18="","",(H18/G18-1)))</f>
        <v>-5.1953140235565742E-2</v>
      </c>
      <c r="J18" s="208">
        <f>(H18/$H$17)</f>
        <v>0.74937330174919892</v>
      </c>
    </row>
    <row r="19" spans="1:10" ht="9.75" customHeight="1" x14ac:dyDescent="0.25">
      <c r="A19" s="160"/>
      <c r="B19" s="29"/>
      <c r="C19" s="16" t="s">
        <v>87</v>
      </c>
      <c r="D19" s="75">
        <v>177871.74</v>
      </c>
      <c r="E19" s="75">
        <v>339161.02499999997</v>
      </c>
      <c r="F19" s="208">
        <f t="shared" ref="F19:F21" si="6">IFERROR(((E19/D19-1)),"")</f>
        <v>0.90677296460921775</v>
      </c>
      <c r="G19" s="75">
        <v>64468.059560000002</v>
      </c>
      <c r="H19" s="75">
        <v>98290.796118999991</v>
      </c>
      <c r="I19" s="208">
        <f t="shared" ref="I19:I20" si="7">IF(G19="","",IF(H19="","",(H19/G19-1)))</f>
        <v>0.52464331623819693</v>
      </c>
      <c r="J19" s="208">
        <f t="shared" ref="J19:J21" si="8">(H19/$H$17)</f>
        <v>0.15698843849836078</v>
      </c>
    </row>
    <row r="20" spans="1:10" ht="9.75" customHeight="1" x14ac:dyDescent="0.25">
      <c r="A20" s="160"/>
      <c r="B20" s="29"/>
      <c r="C20" s="16" t="s">
        <v>70</v>
      </c>
      <c r="D20" s="75">
        <v>160412.28800000003</v>
      </c>
      <c r="E20" s="75">
        <v>198397.04</v>
      </c>
      <c r="F20" s="208">
        <f t="shared" si="6"/>
        <v>0.23679452786060851</v>
      </c>
      <c r="G20" s="75">
        <v>57635.997187999994</v>
      </c>
      <c r="H20" s="75">
        <v>58627.114112999996</v>
      </c>
      <c r="I20" s="208">
        <f t="shared" si="7"/>
        <v>1.7196144308341266E-2</v>
      </c>
      <c r="J20" s="208">
        <f t="shared" si="8"/>
        <v>9.3638259752440375E-2</v>
      </c>
    </row>
    <row r="21" spans="1:10" ht="9.75" customHeight="1" x14ac:dyDescent="0.25">
      <c r="A21" s="160"/>
      <c r="B21" s="29"/>
      <c r="C21" s="16" t="s">
        <v>18</v>
      </c>
      <c r="D21" s="75">
        <f>D17-SUM(D18:D20)</f>
        <v>183114.07000000007</v>
      </c>
      <c r="E21" s="75">
        <f>E17-SUM(E18:E20)</f>
        <v>0</v>
      </c>
      <c r="F21" s="208">
        <f t="shared" si="6"/>
        <v>-1</v>
      </c>
      <c r="G21" s="75">
        <f>G17-SUM(G18:G20)</f>
        <v>68079.412837999989</v>
      </c>
      <c r="H21" s="75">
        <f>H17-SUM(H18:H20)</f>
        <v>0</v>
      </c>
      <c r="I21" s="75">
        <v>0</v>
      </c>
      <c r="J21" s="208">
        <f t="shared" si="8"/>
        <v>0</v>
      </c>
    </row>
    <row r="22" spans="1:10" s="3" customFormat="1" ht="15.95" customHeight="1" x14ac:dyDescent="0.25">
      <c r="A22" s="188" t="s">
        <v>149</v>
      </c>
      <c r="B22" s="187" t="s">
        <v>286</v>
      </c>
      <c r="C22" s="187"/>
      <c r="D22" s="189">
        <v>439707.74300000007</v>
      </c>
      <c r="E22" s="189">
        <v>442277.96585599997</v>
      </c>
      <c r="F22" s="210">
        <f>(E22/D22-1)</f>
        <v>5.845298148410949E-3</v>
      </c>
      <c r="G22" s="189">
        <v>500776.86831200006</v>
      </c>
      <c r="H22" s="189">
        <v>440862.211518</v>
      </c>
      <c r="I22" s="210">
        <f>(H22/G22-1)</f>
        <v>-0.11964341922572852</v>
      </c>
      <c r="J22" s="210">
        <f>SUM(J23:J26)</f>
        <v>1</v>
      </c>
    </row>
    <row r="23" spans="1:10" ht="9.75" customHeight="1" x14ac:dyDescent="0.25">
      <c r="A23" s="160"/>
      <c r="B23" s="29"/>
      <c r="C23" s="16" t="s">
        <v>87</v>
      </c>
      <c r="D23" s="75">
        <v>297606.45200000005</v>
      </c>
      <c r="E23" s="75">
        <v>337141.33199999994</v>
      </c>
      <c r="F23" s="208">
        <f>IFERROR(((E23/D23-1)),"")</f>
        <v>0.13284281887813343</v>
      </c>
      <c r="G23" s="75">
        <v>352024.37501899997</v>
      </c>
      <c r="H23" s="75">
        <v>341297.018606</v>
      </c>
      <c r="I23" s="208">
        <f>IF(G23="","",IF(H23="","",(H23/G23-1)))</f>
        <v>-3.047333416164999E-2</v>
      </c>
      <c r="J23" s="208">
        <f>(H23/$H$22)</f>
        <v>0.774158024183629</v>
      </c>
    </row>
    <row r="24" spans="1:10" ht="9.75" customHeight="1" x14ac:dyDescent="0.25">
      <c r="A24" s="160"/>
      <c r="B24" s="29"/>
      <c r="C24" s="16" t="s">
        <v>83</v>
      </c>
      <c r="D24" s="75">
        <v>36130.781999999999</v>
      </c>
      <c r="E24" s="75">
        <v>84268.960999999996</v>
      </c>
      <c r="F24" s="208">
        <f t="shared" ref="F24:F26" si="9">IFERROR(((E24/D24-1)),"")</f>
        <v>1.3323315006024501</v>
      </c>
      <c r="G24" s="75">
        <v>40035.479103999998</v>
      </c>
      <c r="H24" s="75">
        <v>79614.434320999993</v>
      </c>
      <c r="I24" s="208">
        <f t="shared" ref="I24:I26" si="10">IF(G24="","",IF(H24="","",(H24/G24-1)))</f>
        <v>0.98859701701548031</v>
      </c>
      <c r="J24" s="208">
        <f t="shared" ref="J24:J26" si="11">(H24/$H$22)</f>
        <v>0.18058802102105187</v>
      </c>
    </row>
    <row r="25" spans="1:10" ht="9.75" customHeight="1" x14ac:dyDescent="0.25">
      <c r="A25" s="160"/>
      <c r="B25" s="29"/>
      <c r="C25" s="16" t="s">
        <v>86</v>
      </c>
      <c r="D25" s="75">
        <v>83642.214000000007</v>
      </c>
      <c r="E25" s="75">
        <v>18275.200999999997</v>
      </c>
      <c r="F25" s="208">
        <f t="shared" si="9"/>
        <v>-0.78150744551070828</v>
      </c>
      <c r="G25" s="75">
        <v>81108.021595999991</v>
      </c>
      <c r="H25" s="75">
        <v>17681.226797000003</v>
      </c>
      <c r="I25" s="208">
        <f t="shared" si="10"/>
        <v>-0.7820039689160414</v>
      </c>
      <c r="J25" s="208">
        <f t="shared" si="11"/>
        <v>4.0106015746096887E-2</v>
      </c>
    </row>
    <row r="26" spans="1:10" ht="9.75" customHeight="1" x14ac:dyDescent="0.25">
      <c r="A26" s="16"/>
      <c r="B26" s="29"/>
      <c r="C26" s="16" t="s">
        <v>18</v>
      </c>
      <c r="D26" s="75">
        <f>D22-SUM(D23:D25)</f>
        <v>22328.294999999984</v>
      </c>
      <c r="E26" s="75">
        <f>E22-SUM(E23:E25)</f>
        <v>2592.4718560000183</v>
      </c>
      <c r="F26" s="208">
        <f t="shared" si="9"/>
        <v>-0.88389297722911575</v>
      </c>
      <c r="G26" s="75">
        <f>G22-SUM(G23:G25)</f>
        <v>27608.992593000119</v>
      </c>
      <c r="H26" s="75">
        <f>H22-SUM(H23:H25)</f>
        <v>2269.5317940000095</v>
      </c>
      <c r="I26" s="208">
        <f t="shared" si="10"/>
        <v>-0.91779737031856001</v>
      </c>
      <c r="J26" s="208">
        <f t="shared" si="11"/>
        <v>5.147939049222291E-3</v>
      </c>
    </row>
    <row r="27" spans="1:10" s="3" customFormat="1" ht="23.1" customHeight="1" x14ac:dyDescent="0.25">
      <c r="A27" s="188" t="s">
        <v>66</v>
      </c>
      <c r="B27" s="286" t="s">
        <v>253</v>
      </c>
      <c r="C27" s="286"/>
      <c r="D27" s="189">
        <v>186970.12935899998</v>
      </c>
      <c r="E27" s="189">
        <v>214035.10980000001</v>
      </c>
      <c r="F27" s="210">
        <f>(E27/D27-1)</f>
        <v>0.14475563842089856</v>
      </c>
      <c r="G27" s="189">
        <v>125470.56706500002</v>
      </c>
      <c r="H27" s="189">
        <v>145148.04918499998</v>
      </c>
      <c r="I27" s="210">
        <f>(H27/G27-1)</f>
        <v>0.15682946670517595</v>
      </c>
      <c r="J27" s="210">
        <f>SUM(J28:J32)</f>
        <v>1</v>
      </c>
    </row>
    <row r="28" spans="1:10" s="3" customFormat="1" ht="9.75" customHeight="1" x14ac:dyDescent="0.25">
      <c r="A28" s="160"/>
      <c r="B28" s="16"/>
      <c r="C28" s="75" t="s">
        <v>79</v>
      </c>
      <c r="D28" s="75">
        <v>47725.069999999992</v>
      </c>
      <c r="E28" s="75">
        <v>64424.218999999997</v>
      </c>
      <c r="F28" s="208">
        <f>IFERROR(((E28/D28-1)),"")</f>
        <v>0.34990308028882944</v>
      </c>
      <c r="G28" s="75">
        <v>30077.810282000002</v>
      </c>
      <c r="H28" s="75">
        <v>47299.615269999995</v>
      </c>
      <c r="I28" s="208">
        <f>IF(G28="","",IF(H28="","",(H28/G28-1)))</f>
        <v>0.57257509195429512</v>
      </c>
      <c r="J28" s="208">
        <f>(H28/$H$27)</f>
        <v>0.32587151901513861</v>
      </c>
    </row>
    <row r="29" spans="1:10" s="3" customFormat="1" ht="9.75" customHeight="1" x14ac:dyDescent="0.25">
      <c r="A29" s="160"/>
      <c r="B29" s="16"/>
      <c r="C29" s="75" t="s">
        <v>135</v>
      </c>
      <c r="D29" s="75">
        <v>8160.91</v>
      </c>
      <c r="E29" s="139">
        <v>47902.287000000004</v>
      </c>
      <c r="F29" s="208">
        <f t="shared" ref="F29:F32" si="12">IFERROR(((E29/D29-1)),"")</f>
        <v>4.8697237195361796</v>
      </c>
      <c r="G29" s="75">
        <v>5104.9486269999998</v>
      </c>
      <c r="H29" s="75">
        <v>31454.665751999983</v>
      </c>
      <c r="I29" s="208">
        <f t="shared" ref="I29:I32" si="13">IF(G29="","",IF(H29="","",(H29/G29-1)))</f>
        <v>5.1616027996122638</v>
      </c>
      <c r="J29" s="208">
        <f t="shared" ref="J29:J32" si="14">(H29/$H$27)</f>
        <v>0.21670746474800434</v>
      </c>
    </row>
    <row r="30" spans="1:10" s="3" customFormat="1" ht="9.75" customHeight="1" x14ac:dyDescent="0.25">
      <c r="A30" s="160"/>
      <c r="B30" s="16"/>
      <c r="C30" s="75" t="s">
        <v>119</v>
      </c>
      <c r="D30" s="75">
        <v>38431.161</v>
      </c>
      <c r="E30" s="139">
        <v>41816.405000000006</v>
      </c>
      <c r="F30" s="208">
        <f t="shared" si="12"/>
        <v>8.8085915489256372E-2</v>
      </c>
      <c r="G30" s="75">
        <v>26666.497394999995</v>
      </c>
      <c r="H30" s="75">
        <v>27369.806912</v>
      </c>
      <c r="I30" s="208">
        <f t="shared" si="13"/>
        <v>2.6374274303151424E-2</v>
      </c>
      <c r="J30" s="208">
        <f t="shared" si="14"/>
        <v>0.18856475898698111</v>
      </c>
    </row>
    <row r="31" spans="1:10" s="3" customFormat="1" ht="9.75" customHeight="1" x14ac:dyDescent="0.25">
      <c r="A31" s="160"/>
      <c r="B31" s="16"/>
      <c r="C31" s="75" t="s">
        <v>84</v>
      </c>
      <c r="D31" s="75">
        <v>46436.718999999997</v>
      </c>
      <c r="E31" s="139">
        <v>31103.177799999994</v>
      </c>
      <c r="F31" s="208">
        <f t="shared" si="12"/>
        <v>-0.33020294134045092</v>
      </c>
      <c r="G31" s="75">
        <v>32416.374090999994</v>
      </c>
      <c r="H31" s="75">
        <v>20711.172443000003</v>
      </c>
      <c r="I31" s="208">
        <f t="shared" si="13"/>
        <v>-0.36108917102020355</v>
      </c>
      <c r="J31" s="208">
        <f t="shared" si="14"/>
        <v>0.14268998143132022</v>
      </c>
    </row>
    <row r="32" spans="1:10" s="3" customFormat="1" ht="9.75" customHeight="1" x14ac:dyDescent="0.25">
      <c r="A32" s="160"/>
      <c r="B32" s="16"/>
      <c r="C32" s="16" t="s">
        <v>18</v>
      </c>
      <c r="D32" s="75">
        <f>D27-SUM(D28:D31)</f>
        <v>46216.269358999998</v>
      </c>
      <c r="E32" s="75">
        <f>E27-SUM(E28:E31)</f>
        <v>28789.021000000008</v>
      </c>
      <c r="F32" s="208">
        <f t="shared" si="12"/>
        <v>-0.37708037885161472</v>
      </c>
      <c r="G32" s="75">
        <f>G27-SUM(G28:G31)</f>
        <v>31204.936670000039</v>
      </c>
      <c r="H32" s="75">
        <f>H27-SUM(H28:H31)</f>
        <v>18312.788807999998</v>
      </c>
      <c r="I32" s="208">
        <f t="shared" si="13"/>
        <v>-0.41314449692167976</v>
      </c>
      <c r="J32" s="208">
        <f t="shared" si="14"/>
        <v>0.12616627581855572</v>
      </c>
    </row>
    <row r="33" spans="1:10" s="3" customFormat="1" ht="15.95" customHeight="1" x14ac:dyDescent="0.25">
      <c r="A33" s="188" t="s">
        <v>153</v>
      </c>
      <c r="B33" s="187" t="s">
        <v>354</v>
      </c>
      <c r="C33" s="187"/>
      <c r="D33" s="189">
        <v>95326.881496000002</v>
      </c>
      <c r="E33" s="189">
        <v>117302.31399700005</v>
      </c>
      <c r="F33" s="210">
        <f>(E33/D33-1)</f>
        <v>0.23052713102675204</v>
      </c>
      <c r="G33" s="189">
        <v>131377.88491800003</v>
      </c>
      <c r="H33" s="189">
        <v>140546.79307500002</v>
      </c>
      <c r="I33" s="210">
        <f>(H33/G33-1)</f>
        <v>6.9790346851167584E-2</v>
      </c>
      <c r="J33" s="210">
        <f>SUM(J34:J37)</f>
        <v>1</v>
      </c>
    </row>
    <row r="34" spans="1:10" s="3" customFormat="1" ht="9.75" customHeight="1" x14ac:dyDescent="0.25">
      <c r="A34" s="160"/>
      <c r="B34" s="29"/>
      <c r="C34" s="75" t="s">
        <v>86</v>
      </c>
      <c r="D34" s="219">
        <v>60415.140707999999</v>
      </c>
      <c r="E34" s="219">
        <v>78517.715164000052</v>
      </c>
      <c r="F34" s="208">
        <f>IFERROR(((E34/D34-1)),"")</f>
        <v>0.29963638657226466</v>
      </c>
      <c r="G34" s="219">
        <v>78452.772709000012</v>
      </c>
      <c r="H34" s="219">
        <v>88717.791647999984</v>
      </c>
      <c r="I34" s="208">
        <f>IF(G34="","",IF(H34="","",(H34/G34-1)))</f>
        <v>0.13084329061351818</v>
      </c>
      <c r="J34" s="208">
        <f>(H34/$H$33)</f>
        <v>0.63123312675414434</v>
      </c>
    </row>
    <row r="35" spans="1:10" s="3" customFormat="1" ht="9.75" customHeight="1" x14ac:dyDescent="0.25">
      <c r="A35" s="160"/>
      <c r="B35" s="29"/>
      <c r="C35" s="75" t="s">
        <v>84</v>
      </c>
      <c r="D35" s="219">
        <v>26866.127623000011</v>
      </c>
      <c r="E35" s="219">
        <v>27101.813653999998</v>
      </c>
      <c r="F35" s="208">
        <f t="shared" ref="F35:F37" si="15">IFERROR(((E35/D35-1)),"")</f>
        <v>8.7726089262754048E-3</v>
      </c>
      <c r="G35" s="219">
        <v>38326.721272999981</v>
      </c>
      <c r="H35" s="219">
        <v>36328.962008000002</v>
      </c>
      <c r="I35" s="208">
        <f t="shared" ref="I35:I37" si="16">IF(G35="","",IF(H35="","",(H35/G35-1)))</f>
        <v>-5.2124449956728713E-2</v>
      </c>
      <c r="J35" s="208">
        <f t="shared" ref="J35:J37" si="17">(H35/$H$33)</f>
        <v>0.25848303766428715</v>
      </c>
    </row>
    <row r="36" spans="1:10" s="3" customFormat="1" ht="9.75" customHeight="1" x14ac:dyDescent="0.25">
      <c r="A36" s="160"/>
      <c r="B36" s="29"/>
      <c r="C36" s="75" t="s">
        <v>87</v>
      </c>
      <c r="D36" s="219">
        <v>7972.2826699999987</v>
      </c>
      <c r="E36" s="219">
        <v>11201.615414</v>
      </c>
      <c r="F36" s="208">
        <f t="shared" si="15"/>
        <v>0.40507002544604975</v>
      </c>
      <c r="G36" s="219">
        <v>14232.802263000001</v>
      </c>
      <c r="H36" s="219">
        <v>14478.071616000003</v>
      </c>
      <c r="I36" s="208">
        <f t="shared" si="16"/>
        <v>1.7232681833682983E-2</v>
      </c>
      <c r="J36" s="208">
        <f t="shared" si="17"/>
        <v>0.10301246509604858</v>
      </c>
    </row>
    <row r="37" spans="1:10" s="3" customFormat="1" ht="9.75" customHeight="1" x14ac:dyDescent="0.25">
      <c r="A37" s="16"/>
      <c r="B37" s="29"/>
      <c r="C37" s="75" t="s">
        <v>18</v>
      </c>
      <c r="D37" s="75">
        <f>D33-SUM(D34:D36)</f>
        <v>73.330494999987422</v>
      </c>
      <c r="E37" s="75">
        <f>E33-SUM(E34:E36)</f>
        <v>481.16976499999873</v>
      </c>
      <c r="F37" s="208">
        <f t="shared" si="15"/>
        <v>5.56165985242676</v>
      </c>
      <c r="G37" s="75">
        <f>G33-SUM(G34:G36)</f>
        <v>365.58867300003476</v>
      </c>
      <c r="H37" s="75">
        <f>H33-SUM(H34:H36)</f>
        <v>1021.9678030000359</v>
      </c>
      <c r="I37" s="208">
        <f t="shared" si="16"/>
        <v>1.795403354851584</v>
      </c>
      <c r="J37" s="208">
        <f t="shared" si="17"/>
        <v>7.2713704855199577E-3</v>
      </c>
    </row>
    <row r="38" spans="1:10" s="3" customFormat="1" ht="15.95" customHeight="1" x14ac:dyDescent="0.25">
      <c r="A38" s="188" t="s">
        <v>151</v>
      </c>
      <c r="B38" s="187" t="s">
        <v>355</v>
      </c>
      <c r="C38" s="187"/>
      <c r="D38" s="189">
        <v>19642.538424000006</v>
      </c>
      <c r="E38" s="189">
        <v>20390.759776999999</v>
      </c>
      <c r="F38" s="210">
        <f>(E38/D38-1)</f>
        <v>3.8091886947044795E-2</v>
      </c>
      <c r="G38" s="189">
        <v>131111.75010900002</v>
      </c>
      <c r="H38" s="189">
        <v>126511.37790700002</v>
      </c>
      <c r="I38" s="210">
        <f>(H38/G38-1)</f>
        <v>-3.5087413585551785E-2</v>
      </c>
      <c r="J38" s="210">
        <f>SUM(J39:J44)</f>
        <v>1</v>
      </c>
    </row>
    <row r="39" spans="1:10" s="3" customFormat="1" ht="9.75" customHeight="1" x14ac:dyDescent="0.25">
      <c r="A39" s="160"/>
      <c r="B39" s="29"/>
      <c r="C39" s="16" t="s">
        <v>178</v>
      </c>
      <c r="D39" s="75">
        <v>3055.9645670000004</v>
      </c>
      <c r="E39" s="75">
        <v>3638.5992459999989</v>
      </c>
      <c r="F39" s="208">
        <f>IFERROR(((E39/D39-1)),"")</f>
        <v>0.1906549196583005</v>
      </c>
      <c r="G39" s="75">
        <v>18469.455997000005</v>
      </c>
      <c r="H39" s="75">
        <v>19051.075337999999</v>
      </c>
      <c r="I39" s="208">
        <f>IF(G39="","",IF(H39="","",(H39/G39-1)))</f>
        <v>3.1490875589105904E-2</v>
      </c>
      <c r="J39" s="208">
        <f>(H39/$H$38)</f>
        <v>0.1505878416090343</v>
      </c>
    </row>
    <row r="40" spans="1:10" s="3" customFormat="1" ht="9.75" customHeight="1" x14ac:dyDescent="0.25">
      <c r="A40" s="160"/>
      <c r="B40" s="29"/>
      <c r="C40" s="16" t="s">
        <v>71</v>
      </c>
      <c r="D40" s="75">
        <v>315.37804800000004</v>
      </c>
      <c r="E40" s="75">
        <v>924.95599799999991</v>
      </c>
      <c r="F40" s="208">
        <f t="shared" ref="F40:F43" si="18">IFERROR(((E40/D40-1)),"")</f>
        <v>1.9328483826496377</v>
      </c>
      <c r="G40" s="75">
        <v>4615.0055150000007</v>
      </c>
      <c r="H40" s="75">
        <v>15016.474801</v>
      </c>
      <c r="I40" s="208">
        <f t="shared" ref="I40" si="19">IF(G40="","",IF(H40="","",(H40/G40-1)))</f>
        <v>2.2538368052199389</v>
      </c>
      <c r="J40" s="208">
        <f>(H40/$H$38)</f>
        <v>0.11869663463818081</v>
      </c>
    </row>
    <row r="41" spans="1:10" s="3" customFormat="1" ht="9.75" customHeight="1" x14ac:dyDescent="0.25">
      <c r="A41" s="160"/>
      <c r="B41" s="29"/>
      <c r="C41" s="16" t="s">
        <v>233</v>
      </c>
      <c r="D41" s="75">
        <v>1770.3736079999999</v>
      </c>
      <c r="E41" s="75">
        <v>1173.3153930000001</v>
      </c>
      <c r="F41" s="208">
        <f t="shared" si="18"/>
        <v>-0.33724983941355713</v>
      </c>
      <c r="G41" s="75">
        <v>25418.142746999994</v>
      </c>
      <c r="H41" s="75">
        <v>14494.147608000001</v>
      </c>
      <c r="I41" s="208">
        <f t="shared" ref="I41:I44" si="20">IF(G41="","",IF(H41="","",(H41/G41-1)))</f>
        <v>-0.42977157094962459</v>
      </c>
      <c r="J41" s="208">
        <f t="shared" ref="J41:J44" si="21">(H41/$H$38)</f>
        <v>0.11456793727007557</v>
      </c>
    </row>
    <row r="42" spans="1:10" s="3" customFormat="1" ht="9.75" customHeight="1" x14ac:dyDescent="0.25">
      <c r="A42" s="160"/>
      <c r="B42" s="29"/>
      <c r="C42" s="16" t="s">
        <v>70</v>
      </c>
      <c r="D42" s="75">
        <v>2536.6120339999993</v>
      </c>
      <c r="E42" s="75">
        <v>2669.6744579999986</v>
      </c>
      <c r="F42" s="208">
        <f t="shared" si="18"/>
        <v>5.2456750270230446E-2</v>
      </c>
      <c r="G42" s="75">
        <v>10407.674865000005</v>
      </c>
      <c r="H42" s="75">
        <v>10502.492142999998</v>
      </c>
      <c r="I42" s="208">
        <f t="shared" si="20"/>
        <v>9.1103228367417355E-3</v>
      </c>
      <c r="J42" s="208">
        <f t="shared" si="21"/>
        <v>8.3016186502375314E-2</v>
      </c>
    </row>
    <row r="43" spans="1:10" s="3" customFormat="1" ht="9.75" customHeight="1" x14ac:dyDescent="0.25">
      <c r="A43" s="160"/>
      <c r="B43" s="29"/>
      <c r="C43" s="16" t="s">
        <v>141</v>
      </c>
      <c r="D43" s="75">
        <v>942.00146800000005</v>
      </c>
      <c r="E43" s="75">
        <v>738.51397300000008</v>
      </c>
      <c r="F43" s="208">
        <f t="shared" si="18"/>
        <v>-0.21601611240801166</v>
      </c>
      <c r="G43" s="75">
        <v>12770.654624000003</v>
      </c>
      <c r="H43" s="75">
        <v>9624.7905769999998</v>
      </c>
      <c r="I43" s="208">
        <f t="shared" si="20"/>
        <v>-0.24633537900930724</v>
      </c>
      <c r="J43" s="208">
        <f t="shared" si="21"/>
        <v>7.6078458208520147E-2</v>
      </c>
    </row>
    <row r="44" spans="1:10" s="3" customFormat="1" ht="9.75" customHeight="1" x14ac:dyDescent="0.25">
      <c r="A44" s="160"/>
      <c r="B44" s="29"/>
      <c r="C44" s="16" t="s">
        <v>18</v>
      </c>
      <c r="D44" s="75">
        <f>D38-SUM(D39:D43)</f>
        <v>11022.208699000006</v>
      </c>
      <c r="E44" s="75">
        <f>E38-SUM(E39:E43)</f>
        <v>11245.700709000001</v>
      </c>
      <c r="F44" s="208">
        <f t="shared" ref="F44" si="22">IFERROR(((E44/D44-1)),"")</f>
        <v>2.0276517720107412E-2</v>
      </c>
      <c r="G44" s="75">
        <f>G38-SUM(G39:G43)</f>
        <v>59430.816361000005</v>
      </c>
      <c r="H44" s="75">
        <f>H38-SUM(H39:H43)</f>
        <v>57822.39744000003</v>
      </c>
      <c r="I44" s="208">
        <f t="shared" si="20"/>
        <v>-2.7063719118882279E-2</v>
      </c>
      <c r="J44" s="208">
        <f t="shared" si="21"/>
        <v>0.45705294177181394</v>
      </c>
    </row>
    <row r="45" spans="1:10" s="3" customFormat="1" ht="15.95" customHeight="1" x14ac:dyDescent="0.25">
      <c r="A45" s="188" t="s">
        <v>33</v>
      </c>
      <c r="B45" s="187" t="s">
        <v>356</v>
      </c>
      <c r="C45" s="187"/>
      <c r="D45" s="189">
        <v>138857.82733300002</v>
      </c>
      <c r="E45" s="189">
        <v>144413.83337400001</v>
      </c>
      <c r="F45" s="210">
        <f>(E45/D45-1)</f>
        <v>4.0012191949942544E-2</v>
      </c>
      <c r="G45" s="189">
        <v>100007.02304300002</v>
      </c>
      <c r="H45" s="189">
        <v>124076.73910399998</v>
      </c>
      <c r="I45" s="210">
        <f>(H45/G45-1)</f>
        <v>0.2406802575320206</v>
      </c>
      <c r="J45" s="210">
        <f>SUM(J46:J50)</f>
        <v>1</v>
      </c>
    </row>
    <row r="46" spans="1:10" s="3" customFormat="1" ht="9.75" customHeight="1" x14ac:dyDescent="0.25">
      <c r="A46" s="160"/>
      <c r="B46" s="29"/>
      <c r="C46" s="16" t="s">
        <v>82</v>
      </c>
      <c r="D46" s="75">
        <v>73893.664000000004</v>
      </c>
      <c r="E46" s="75">
        <v>77051.635000000009</v>
      </c>
      <c r="F46" s="208">
        <f>IFERROR(((E46/D46-1)),"")</f>
        <v>4.2736695259826485E-2</v>
      </c>
      <c r="G46" s="75">
        <v>52114.098494999984</v>
      </c>
      <c r="H46" s="75">
        <v>65904.699759999974</v>
      </c>
      <c r="I46" s="208">
        <f>IF(G46="","",IF(H46="","",(H46/G46-1)))</f>
        <v>0.26462323369794283</v>
      </c>
      <c r="J46" s="208">
        <f>(H46/$H$45)</f>
        <v>0.53116079803450722</v>
      </c>
    </row>
    <row r="47" spans="1:10" s="3" customFormat="1" ht="9.75" customHeight="1" x14ac:dyDescent="0.25">
      <c r="A47" s="160"/>
      <c r="B47" s="29"/>
      <c r="C47" s="16" t="s">
        <v>84</v>
      </c>
      <c r="D47" s="75">
        <v>54993.330000000016</v>
      </c>
      <c r="E47" s="75">
        <v>57435.042700000005</v>
      </c>
      <c r="F47" s="208">
        <f t="shared" ref="F47:F49" si="23">IFERROR(((E47/D47-1)),"")</f>
        <v>4.440016089223886E-2</v>
      </c>
      <c r="G47" s="75">
        <v>41284.497053000036</v>
      </c>
      <c r="H47" s="75">
        <v>50185.927926000026</v>
      </c>
      <c r="I47" s="208">
        <f t="shared" ref="I47:I50" si="24">IF(G47="","",IF(H47="","",(H47/G47-1)))</f>
        <v>0.21561194899801128</v>
      </c>
      <c r="J47" s="208">
        <f t="shared" ref="J47:J50" si="25">(H47/$H$45)</f>
        <v>0.40447491035313754</v>
      </c>
    </row>
    <row r="48" spans="1:10" s="3" customFormat="1" ht="9.75" customHeight="1" x14ac:dyDescent="0.25">
      <c r="A48" s="160"/>
      <c r="B48" s="29"/>
      <c r="C48" s="16" t="s">
        <v>83</v>
      </c>
      <c r="D48" s="159" t="s">
        <v>358</v>
      </c>
      <c r="E48" s="75">
        <v>4957.6180000000004</v>
      </c>
      <c r="F48" s="75">
        <v>0</v>
      </c>
      <c r="G48" s="159" t="s">
        <v>358</v>
      </c>
      <c r="H48" s="75">
        <v>4151.7427899999993</v>
      </c>
      <c r="I48" s="75">
        <v>0</v>
      </c>
      <c r="J48" s="208">
        <f t="shared" si="25"/>
        <v>3.346108883890031E-2</v>
      </c>
    </row>
    <row r="49" spans="1:10" s="3" customFormat="1" ht="9.75" customHeight="1" x14ac:dyDescent="0.25">
      <c r="A49" s="160"/>
      <c r="B49" s="29"/>
      <c r="C49" s="16" t="s">
        <v>130</v>
      </c>
      <c r="D49" s="75">
        <v>9643.1545000000006</v>
      </c>
      <c r="E49" s="75">
        <v>4240.9539999999997</v>
      </c>
      <c r="F49" s="208">
        <f t="shared" si="23"/>
        <v>-0.56021092475496481</v>
      </c>
      <c r="G49" s="75">
        <v>6068.4271120000003</v>
      </c>
      <c r="H49" s="75">
        <v>3132.2471119999996</v>
      </c>
      <c r="I49" s="208">
        <f t="shared" si="24"/>
        <v>-0.48384531045843115</v>
      </c>
      <c r="J49" s="208">
        <f t="shared" si="25"/>
        <v>2.5244434489647402E-2</v>
      </c>
    </row>
    <row r="50" spans="1:10" s="3" customFormat="1" ht="9.75" customHeight="1" x14ac:dyDescent="0.25">
      <c r="A50" s="160"/>
      <c r="B50" s="29"/>
      <c r="C50" s="75" t="s">
        <v>18</v>
      </c>
      <c r="D50" s="75">
        <f>D45-SUM(D46:D49)</f>
        <v>327.67883300001267</v>
      </c>
      <c r="E50" s="75">
        <f>E45-SUM(E46:E49)</f>
        <v>728.58367400002317</v>
      </c>
      <c r="F50" s="208">
        <f t="shared" ref="F50" si="26">IFERROR(((E50/D50-1)),"")</f>
        <v>1.223468837854397</v>
      </c>
      <c r="G50" s="75">
        <f>G45-SUM(G46:G49)</f>
        <v>540.00038300000597</v>
      </c>
      <c r="H50" s="75">
        <f>H45-SUM(H46:H49)</f>
        <v>702.12151599998469</v>
      </c>
      <c r="I50" s="208">
        <f t="shared" si="24"/>
        <v>0.30022410743359962</v>
      </c>
      <c r="J50" s="208">
        <f t="shared" si="25"/>
        <v>5.6587682838075953E-3</v>
      </c>
    </row>
    <row r="51" spans="1:10" s="3" customFormat="1" ht="23.1" customHeight="1" x14ac:dyDescent="0.25">
      <c r="A51" s="188" t="s">
        <v>155</v>
      </c>
      <c r="B51" s="286" t="s">
        <v>357</v>
      </c>
      <c r="C51" s="286"/>
      <c r="D51" s="189">
        <v>169271.69399600002</v>
      </c>
      <c r="E51" s="189">
        <v>153862.94954600002</v>
      </c>
      <c r="F51" s="210">
        <f>(E51/D51-1)</f>
        <v>-9.1029658215413867E-2</v>
      </c>
      <c r="G51" s="189">
        <v>153976.90269300001</v>
      </c>
      <c r="H51" s="189">
        <v>113567.25131399999</v>
      </c>
      <c r="I51" s="210">
        <f>(H51/G51-1)</f>
        <v>-0.26243969499483311</v>
      </c>
      <c r="J51" s="210">
        <f>SUM(J52:J56)</f>
        <v>0.99999986542962405</v>
      </c>
    </row>
    <row r="52" spans="1:10" s="3" customFormat="1" ht="9.75" customHeight="1" x14ac:dyDescent="0.25">
      <c r="A52" s="160"/>
      <c r="B52" s="15"/>
      <c r="C52" s="29" t="s">
        <v>70</v>
      </c>
      <c r="D52" s="75">
        <v>169271.649</v>
      </c>
      <c r="E52" s="75">
        <v>153861.65400000001</v>
      </c>
      <c r="F52" s="208">
        <f>IFERROR(((E52/D52-1)),"")</f>
        <v>-9.1037070242046214E-2</v>
      </c>
      <c r="G52" s="75">
        <v>153975.34376700001</v>
      </c>
      <c r="H52" s="75">
        <v>113557.20215699999</v>
      </c>
      <c r="I52" s="208">
        <f>IF(G52="","",IF(H52="","",(H52/G52-1)))</f>
        <v>-0.26249749226838504</v>
      </c>
      <c r="J52" s="208">
        <f>(H52/$H$51)</f>
        <v>0.99991151360199593</v>
      </c>
    </row>
    <row r="53" spans="1:10" s="3" customFormat="1" ht="9.75" customHeight="1" x14ac:dyDescent="0.25">
      <c r="A53" s="160"/>
      <c r="B53" s="15"/>
      <c r="C53" s="29" t="s">
        <v>178</v>
      </c>
      <c r="D53" s="159" t="s">
        <v>358</v>
      </c>
      <c r="E53" s="75">
        <v>1.2247049999999999</v>
      </c>
      <c r="F53" s="75">
        <v>0</v>
      </c>
      <c r="G53" s="159" t="s">
        <v>358</v>
      </c>
      <c r="H53" s="75">
        <v>8.2994830000000004</v>
      </c>
      <c r="I53" s="75">
        <v>0</v>
      </c>
      <c r="J53" s="208">
        <f>(H53/$H$51)</f>
        <v>7.3079896748164775E-5</v>
      </c>
    </row>
    <row r="54" spans="1:10" s="3" customFormat="1" ht="9.75" customHeight="1" x14ac:dyDescent="0.25">
      <c r="A54" s="160"/>
      <c r="B54" s="15"/>
      <c r="C54" s="29" t="s">
        <v>81</v>
      </c>
      <c r="D54" s="75">
        <v>1.4740999999999999E-2</v>
      </c>
      <c r="E54" s="75">
        <v>3.7911E-2</v>
      </c>
      <c r="F54" s="208">
        <f t="shared" ref="F54:F55" si="27">IFERROR(((E54/D54-1)),"")</f>
        <v>1.5718065260158745</v>
      </c>
      <c r="G54" s="75">
        <v>0.72172500000000006</v>
      </c>
      <c r="H54" s="75">
        <v>1.1375709999999999</v>
      </c>
      <c r="I54" s="208">
        <f t="shared" ref="I54:I55" si="28">IF(G54="","",IF(H54="","",(H54/G54-1)))</f>
        <v>0.57618344937476151</v>
      </c>
      <c r="J54" s="208">
        <f>(H54/$H$51)</f>
        <v>1.0016716851363699E-5</v>
      </c>
    </row>
    <row r="55" spans="1:10" s="3" customFormat="1" ht="9.75" customHeight="1" x14ac:dyDescent="0.25">
      <c r="A55" s="160"/>
      <c r="B55" s="15"/>
      <c r="C55" s="29" t="s">
        <v>127</v>
      </c>
      <c r="D55" s="75">
        <v>3.0254999999999997E-2</v>
      </c>
      <c r="E55" s="75">
        <v>3.2800000000000003E-2</v>
      </c>
      <c r="F55" s="208">
        <f t="shared" si="27"/>
        <v>8.4118327549165706E-2</v>
      </c>
      <c r="G55" s="75">
        <v>0.83720099999999997</v>
      </c>
      <c r="H55" s="75">
        <v>0.54186199999999995</v>
      </c>
      <c r="I55" s="208">
        <f t="shared" si="28"/>
        <v>-0.3527695260755781</v>
      </c>
      <c r="J55" s="208">
        <f>(H55/$H$51)</f>
        <v>4.7712874418507828E-6</v>
      </c>
    </row>
    <row r="56" spans="1:10" s="3" customFormat="1" ht="9.75" customHeight="1" x14ac:dyDescent="0.25">
      <c r="A56" s="160"/>
      <c r="B56" s="15"/>
      <c r="C56" s="16" t="s">
        <v>18</v>
      </c>
      <c r="D56" s="75">
        <f>D51-SUM(D52:D55)</f>
        <v>0</v>
      </c>
      <c r="E56" s="75">
        <f>E51-SUM(E52:E55)</f>
        <v>1.3000002945773304E-4</v>
      </c>
      <c r="F56" s="75">
        <v>0</v>
      </c>
      <c r="G56" s="75">
        <f>G51-SUM(G52:G55)</f>
        <v>0</v>
      </c>
      <c r="H56" s="75">
        <f>H51-SUM(H52:H55)</f>
        <v>7.0241000008536503E-2</v>
      </c>
      <c r="I56" s="75">
        <v>0</v>
      </c>
      <c r="J56" s="208">
        <f t="shared" ref="J56" si="29">(H56/$H$27)</f>
        <v>4.839265867018997E-7</v>
      </c>
    </row>
    <row r="57" spans="1:10" s="3" customFormat="1" ht="15.95" customHeight="1" x14ac:dyDescent="0.25">
      <c r="A57" s="188" t="s">
        <v>34</v>
      </c>
      <c r="B57" s="187" t="s">
        <v>341</v>
      </c>
      <c r="C57" s="190"/>
      <c r="D57" s="189">
        <v>74725.399451000005</v>
      </c>
      <c r="E57" s="189">
        <v>63029.478186999986</v>
      </c>
      <c r="F57" s="210">
        <f>(E57/D57-1)</f>
        <v>-0.15651868507801603</v>
      </c>
      <c r="G57" s="189">
        <v>118877.82045300002</v>
      </c>
      <c r="H57" s="189">
        <v>108717.34154799997</v>
      </c>
      <c r="I57" s="210">
        <f>(H57/G57-1)</f>
        <v>-8.5469929262516509E-2</v>
      </c>
      <c r="J57" s="210">
        <f>SUM(J58:J69)</f>
        <v>0.99999999999999967</v>
      </c>
    </row>
    <row r="58" spans="1:10" s="3" customFormat="1" ht="9.75" customHeight="1" x14ac:dyDescent="0.25">
      <c r="A58" s="160"/>
      <c r="B58" s="15"/>
      <c r="C58" s="29" t="s">
        <v>81</v>
      </c>
      <c r="D58" s="219">
        <v>12000.599999999999</v>
      </c>
      <c r="E58" s="219">
        <v>12720.299999999997</v>
      </c>
      <c r="F58" s="208">
        <f>IFERROR(((E58/D58-1)),"")</f>
        <v>5.9972001399929864E-2</v>
      </c>
      <c r="G58" s="219">
        <v>23204.163077000001</v>
      </c>
      <c r="H58" s="219">
        <v>22231.075998000004</v>
      </c>
      <c r="I58" s="208">
        <f>IF(G58="","",IF(H58="","",(H58/G58-1)))</f>
        <v>-4.1935883477931757E-2</v>
      </c>
      <c r="J58" s="208">
        <f>(H58/$H$57)</f>
        <v>0.20448509576721691</v>
      </c>
    </row>
    <row r="59" spans="1:10" s="3" customFormat="1" ht="9.75" customHeight="1" x14ac:dyDescent="0.25">
      <c r="A59" s="160"/>
      <c r="B59" s="15"/>
      <c r="C59" s="29" t="s">
        <v>73</v>
      </c>
      <c r="D59" s="219">
        <v>48011.070000000007</v>
      </c>
      <c r="E59" s="219">
        <v>18706.439999999999</v>
      </c>
      <c r="F59" s="208">
        <f t="shared" ref="F59:F68" si="30">IFERROR(((E59/D59-1)),"")</f>
        <v>-0.61037235787496513</v>
      </c>
      <c r="G59" s="219">
        <v>55072.305615999991</v>
      </c>
      <c r="H59" s="219">
        <v>21262.705006999997</v>
      </c>
      <c r="I59" s="208">
        <f t="shared" ref="I59:I65" si="31">IF(G59="","",IF(H59="","",(H59/G59-1)))</f>
        <v>-0.61391293193247742</v>
      </c>
      <c r="J59" s="208">
        <f t="shared" ref="J59:J65" si="32">(H59/$H$57)</f>
        <v>0.19557786001980434</v>
      </c>
    </row>
    <row r="60" spans="1:10" s="3" customFormat="1" ht="9.75" customHeight="1" x14ac:dyDescent="0.25">
      <c r="A60" s="160"/>
      <c r="B60" s="15"/>
      <c r="C60" s="29" t="s">
        <v>70</v>
      </c>
      <c r="D60" s="219">
        <v>2336.4660260000005</v>
      </c>
      <c r="E60" s="219">
        <v>12461.144689999999</v>
      </c>
      <c r="F60" s="208">
        <f t="shared" si="30"/>
        <v>4.3333301453277784</v>
      </c>
      <c r="G60" s="219">
        <v>7119.1751870000007</v>
      </c>
      <c r="H60" s="219">
        <v>17581.285797999994</v>
      </c>
      <c r="I60" s="208">
        <f t="shared" si="31"/>
        <v>1.4695677991046452</v>
      </c>
      <c r="J60" s="208">
        <f t="shared" si="32"/>
        <v>0.16171556025620487</v>
      </c>
    </row>
    <row r="61" spans="1:10" s="3" customFormat="1" ht="9.75" customHeight="1" x14ac:dyDescent="0.25">
      <c r="A61" s="160"/>
      <c r="B61" s="15"/>
      <c r="C61" s="29" t="s">
        <v>84</v>
      </c>
      <c r="D61" s="219">
        <v>3684.7538250000002</v>
      </c>
      <c r="E61" s="219">
        <v>6038.602038</v>
      </c>
      <c r="F61" s="208">
        <f t="shared" si="30"/>
        <v>0.63880745493221647</v>
      </c>
      <c r="G61" s="219">
        <v>9314.0423840000003</v>
      </c>
      <c r="H61" s="219">
        <v>14745.537956999993</v>
      </c>
      <c r="I61" s="208">
        <f t="shared" si="31"/>
        <v>0.58315126226292602</v>
      </c>
      <c r="J61" s="208">
        <f t="shared" si="32"/>
        <v>0.13563188491405179</v>
      </c>
    </row>
    <row r="62" spans="1:10" s="3" customFormat="1" ht="9.75" customHeight="1" x14ac:dyDescent="0.25">
      <c r="A62" s="160"/>
      <c r="B62" s="15"/>
      <c r="C62" s="29" t="s">
        <v>78</v>
      </c>
      <c r="D62" s="219">
        <v>2078.0755990000002</v>
      </c>
      <c r="E62" s="219">
        <v>4100.0242360000002</v>
      </c>
      <c r="F62" s="208">
        <f t="shared" si="30"/>
        <v>0.97299089502470015</v>
      </c>
      <c r="G62" s="219">
        <v>4312.9011330000003</v>
      </c>
      <c r="H62" s="219">
        <v>5279.9500940000034</v>
      </c>
      <c r="I62" s="208">
        <f t="shared" si="31"/>
        <v>0.22422238098635372</v>
      </c>
      <c r="J62" s="208">
        <f t="shared" si="32"/>
        <v>4.8565849926240558E-2</v>
      </c>
    </row>
    <row r="63" spans="1:10" s="3" customFormat="1" ht="9.75" customHeight="1" x14ac:dyDescent="0.25">
      <c r="A63" s="160"/>
      <c r="B63" s="15"/>
      <c r="C63" s="29" t="s">
        <v>139</v>
      </c>
      <c r="D63" s="219">
        <v>1147.1469600000003</v>
      </c>
      <c r="E63" s="219">
        <v>1433.6725900000001</v>
      </c>
      <c r="F63" s="208">
        <f t="shared" si="30"/>
        <v>0.24977238313040528</v>
      </c>
      <c r="G63" s="219">
        <v>3197.1185719999999</v>
      </c>
      <c r="H63" s="219">
        <v>4225.8684820000008</v>
      </c>
      <c r="I63" s="208">
        <f t="shared" si="31"/>
        <v>0.32177408714511735</v>
      </c>
      <c r="J63" s="208">
        <f t="shared" si="32"/>
        <v>3.8870233780819878E-2</v>
      </c>
    </row>
    <row r="64" spans="1:10" s="3" customFormat="1" ht="9.75" customHeight="1" x14ac:dyDescent="0.25">
      <c r="A64" s="160"/>
      <c r="B64" s="15"/>
      <c r="C64" s="29" t="s">
        <v>71</v>
      </c>
      <c r="D64" s="219">
        <v>1003.353345</v>
      </c>
      <c r="E64" s="219">
        <v>1156.6101569999994</v>
      </c>
      <c r="F64" s="208">
        <f t="shared" si="30"/>
        <v>0.15274460663705614</v>
      </c>
      <c r="G64" s="219">
        <v>3022.3309609999997</v>
      </c>
      <c r="H64" s="219">
        <v>3408.2300870000004</v>
      </c>
      <c r="I64" s="208">
        <f t="shared" si="31"/>
        <v>0.12768261682113002</v>
      </c>
      <c r="J64" s="208">
        <f t="shared" si="32"/>
        <v>3.134946125862751E-2</v>
      </c>
    </row>
    <row r="65" spans="1:10" s="3" customFormat="1" ht="9.75" customHeight="1" x14ac:dyDescent="0.25">
      <c r="A65" s="160"/>
      <c r="B65" s="15"/>
      <c r="C65" s="29" t="s">
        <v>121</v>
      </c>
      <c r="D65" s="219">
        <v>141.67490099999998</v>
      </c>
      <c r="E65" s="219">
        <v>239.38374000000002</v>
      </c>
      <c r="F65" s="208">
        <f t="shared" si="30"/>
        <v>0.68966936493571329</v>
      </c>
      <c r="G65" s="219">
        <v>2231.5082039999998</v>
      </c>
      <c r="H65" s="219">
        <v>3312.1797819999992</v>
      </c>
      <c r="I65" s="208">
        <f t="shared" si="31"/>
        <v>0.48427855925552299</v>
      </c>
      <c r="J65" s="208">
        <f t="shared" si="32"/>
        <v>3.0465974745506753E-2</v>
      </c>
    </row>
    <row r="66" spans="1:10" s="3" customFormat="1" ht="9.75" customHeight="1" x14ac:dyDescent="0.25">
      <c r="A66" s="160"/>
      <c r="B66" s="15"/>
      <c r="C66" s="29" t="s">
        <v>76</v>
      </c>
      <c r="D66" s="219">
        <v>534.98458000000005</v>
      </c>
      <c r="E66" s="219">
        <v>719.09999199999993</v>
      </c>
      <c r="F66" s="208">
        <f t="shared" si="30"/>
        <v>0.34415087627385432</v>
      </c>
      <c r="G66" s="219">
        <v>1854.167927</v>
      </c>
      <c r="H66" s="219">
        <v>2368.7701970000003</v>
      </c>
      <c r="I66" s="208">
        <f t="shared" ref="I66:I68" si="33">IF(G66="","",IF(H66="","",(H66/G66-1)))</f>
        <v>0.27753811427027242</v>
      </c>
      <c r="J66" s="208">
        <f>(H66/$H$57)</f>
        <v>2.1788338118571091E-2</v>
      </c>
    </row>
    <row r="67" spans="1:10" s="3" customFormat="1" ht="9.75" customHeight="1" x14ac:dyDescent="0.25">
      <c r="A67" s="160"/>
      <c r="B67" s="15"/>
      <c r="C67" s="29" t="s">
        <v>233</v>
      </c>
      <c r="D67" s="219">
        <v>888.48884899999996</v>
      </c>
      <c r="E67" s="219">
        <v>1367.8236460000001</v>
      </c>
      <c r="F67" s="208">
        <f t="shared" si="30"/>
        <v>0.53949444333431362</v>
      </c>
      <c r="G67" s="219">
        <v>1327.7316839999999</v>
      </c>
      <c r="H67" s="219">
        <v>2255.4636869999995</v>
      </c>
      <c r="I67" s="208">
        <f t="shared" si="33"/>
        <v>0.69873455170178778</v>
      </c>
      <c r="J67" s="208">
        <f>(H67/$H$57)</f>
        <v>2.0746126191875158E-2</v>
      </c>
    </row>
    <row r="68" spans="1:10" s="3" customFormat="1" ht="9.75" customHeight="1" x14ac:dyDescent="0.25">
      <c r="A68" s="162"/>
      <c r="B68" s="141"/>
      <c r="C68" s="220" t="s">
        <v>18</v>
      </c>
      <c r="D68" s="224">
        <f>D57-SUM(D58:D67)</f>
        <v>2898.7853659999819</v>
      </c>
      <c r="E68" s="224">
        <f>E57-SUM(E58:E67)</f>
        <v>4086.3770979999899</v>
      </c>
      <c r="F68" s="211">
        <f t="shared" si="30"/>
        <v>0.4096859829393853</v>
      </c>
      <c r="G68" s="224">
        <f>G57-SUM(G58:G67)</f>
        <v>8222.3757080000214</v>
      </c>
      <c r="H68" s="224">
        <f>H57-SUM(H58:H67)</f>
        <v>12046.274458999964</v>
      </c>
      <c r="I68" s="211">
        <f t="shared" si="33"/>
        <v>0.46506008564890222</v>
      </c>
      <c r="J68" s="211">
        <f>(H68/$H$57)</f>
        <v>0.11080361502108101</v>
      </c>
    </row>
    <row r="69" spans="1:10" ht="8.1" customHeight="1" x14ac:dyDescent="0.25">
      <c r="A69" s="8" t="s">
        <v>43</v>
      </c>
      <c r="B69" s="32"/>
      <c r="C69" s="9"/>
      <c r="D69" s="35"/>
      <c r="E69" s="9"/>
      <c r="F69" s="9"/>
      <c r="G69" s="35"/>
      <c r="H69" s="10"/>
      <c r="I69" s="9"/>
      <c r="J69" s="33"/>
    </row>
    <row r="70" spans="1:10" ht="8.1" customHeight="1" x14ac:dyDescent="0.25">
      <c r="A70" s="11" t="s">
        <v>20</v>
      </c>
      <c r="B70" s="32"/>
      <c r="C70" s="9"/>
      <c r="D70" s="35"/>
      <c r="E70" s="9"/>
      <c r="F70" s="9"/>
      <c r="G70" s="35"/>
      <c r="H70" s="10"/>
      <c r="I70" s="9"/>
      <c r="J70" s="33"/>
    </row>
    <row r="71" spans="1:10" ht="8.1" customHeight="1" x14ac:dyDescent="0.25">
      <c r="A71" s="233" t="s">
        <v>372</v>
      </c>
      <c r="B71" s="32"/>
      <c r="C71" s="9"/>
      <c r="D71" s="35"/>
      <c r="E71" s="9"/>
      <c r="F71" s="9"/>
      <c r="G71" s="35"/>
      <c r="H71" s="10"/>
      <c r="I71" s="9"/>
      <c r="J71" s="33"/>
    </row>
    <row r="72" spans="1:10" ht="8.1" customHeight="1" x14ac:dyDescent="0.25">
      <c r="A72" s="233" t="s">
        <v>373</v>
      </c>
      <c r="B72" s="11"/>
      <c r="C72" s="11"/>
      <c r="D72" s="11"/>
      <c r="E72" s="11"/>
      <c r="F72" s="11"/>
      <c r="G72" s="11"/>
      <c r="H72" s="10"/>
      <c r="I72" s="9"/>
      <c r="J72" s="10"/>
    </row>
    <row r="73" spans="1:10" x14ac:dyDescent="0.25">
      <c r="A73" s="233"/>
      <c r="C73" s="34" t="s">
        <v>29</v>
      </c>
      <c r="F73" s="28"/>
      <c r="I73" s="28"/>
    </row>
    <row r="74" spans="1:10" x14ac:dyDescent="0.25">
      <c r="A74" s="233"/>
      <c r="C74" s="34" t="s">
        <v>29</v>
      </c>
      <c r="F74" s="28"/>
      <c r="I74" s="28"/>
    </row>
    <row r="75" spans="1:10" x14ac:dyDescent="0.25">
      <c r="C75" s="34" t="s">
        <v>29</v>
      </c>
      <c r="F75" s="28"/>
      <c r="I75" s="28"/>
    </row>
    <row r="76" spans="1:10" x14ac:dyDescent="0.25">
      <c r="C76" s="34" t="s">
        <v>29</v>
      </c>
      <c r="F76" s="28"/>
      <c r="I76" s="28"/>
    </row>
    <row r="77" spans="1:10" x14ac:dyDescent="0.25">
      <c r="C77" s="34" t="s">
        <v>29</v>
      </c>
      <c r="F77" s="28"/>
      <c r="I77" s="28"/>
    </row>
    <row r="78" spans="1:10" x14ac:dyDescent="0.25">
      <c r="C78" s="34" t="s">
        <v>29</v>
      </c>
      <c r="F78" s="28"/>
      <c r="I78" s="28"/>
    </row>
    <row r="79" spans="1:10" x14ac:dyDescent="0.25">
      <c r="C79" s="34" t="s">
        <v>29</v>
      </c>
      <c r="F79" s="28"/>
      <c r="I79" s="28"/>
    </row>
    <row r="80" spans="1:10" x14ac:dyDescent="0.25">
      <c r="C80" s="34" t="s">
        <v>29</v>
      </c>
      <c r="F80" s="28"/>
      <c r="I80" s="28"/>
    </row>
    <row r="81" spans="3:9" x14ac:dyDescent="0.25">
      <c r="C81" s="34" t="s">
        <v>29</v>
      </c>
      <c r="F81" s="28"/>
      <c r="I81" s="28"/>
    </row>
    <row r="82" spans="3:9" x14ac:dyDescent="0.25">
      <c r="C82" s="34" t="s">
        <v>29</v>
      </c>
      <c r="F82" s="28"/>
      <c r="I82" s="28"/>
    </row>
    <row r="83" spans="3:9" x14ac:dyDescent="0.25">
      <c r="C83" s="34" t="s">
        <v>29</v>
      </c>
      <c r="F83" s="28"/>
      <c r="I83" s="28"/>
    </row>
    <row r="84" spans="3:9" x14ac:dyDescent="0.25">
      <c r="C84" s="34" t="s">
        <v>29</v>
      </c>
      <c r="F84" s="28"/>
      <c r="I84" s="28"/>
    </row>
    <row r="85" spans="3:9" x14ac:dyDescent="0.25">
      <c r="C85" s="34" t="s">
        <v>29</v>
      </c>
      <c r="F85" s="28"/>
      <c r="I85" s="28"/>
    </row>
    <row r="86" spans="3:9" x14ac:dyDescent="0.25">
      <c r="C86" s="34" t="s">
        <v>29</v>
      </c>
      <c r="F86" s="28"/>
      <c r="I86" s="28"/>
    </row>
    <row r="87" spans="3:9" x14ac:dyDescent="0.25">
      <c r="C87" s="34" t="s">
        <v>29</v>
      </c>
      <c r="F87" s="28"/>
      <c r="I87" s="28"/>
    </row>
    <row r="88" spans="3:9" x14ac:dyDescent="0.25">
      <c r="C88" s="34" t="s">
        <v>29</v>
      </c>
      <c r="F88" s="28"/>
      <c r="I88" s="28"/>
    </row>
    <row r="89" spans="3:9" x14ac:dyDescent="0.25">
      <c r="C89" s="34" t="s">
        <v>29</v>
      </c>
      <c r="F89" s="28"/>
      <c r="I89" s="28"/>
    </row>
    <row r="90" spans="3:9" x14ac:dyDescent="0.25">
      <c r="C90" s="34" t="s">
        <v>29</v>
      </c>
      <c r="F90" s="28"/>
      <c r="I90" s="28"/>
    </row>
    <row r="91" spans="3:9" x14ac:dyDescent="0.25">
      <c r="C91" s="34" t="s">
        <v>29</v>
      </c>
      <c r="F91" s="28"/>
      <c r="I91" s="28"/>
    </row>
    <row r="92" spans="3:9" x14ac:dyDescent="0.25">
      <c r="C92" s="34" t="s">
        <v>29</v>
      </c>
      <c r="F92" s="28"/>
      <c r="I92" s="28"/>
    </row>
    <row r="93" spans="3:9" x14ac:dyDescent="0.25">
      <c r="C93" s="34" t="s">
        <v>29</v>
      </c>
      <c r="F93" s="28"/>
      <c r="I93" s="28"/>
    </row>
    <row r="94" spans="3:9" x14ac:dyDescent="0.25">
      <c r="C94" s="34" t="s">
        <v>29</v>
      </c>
      <c r="F94" s="28"/>
      <c r="I94" s="28"/>
    </row>
    <row r="95" spans="3:9" x14ac:dyDescent="0.25">
      <c r="C95" s="34" t="s">
        <v>29</v>
      </c>
      <c r="F95" s="28"/>
      <c r="I95" s="28"/>
    </row>
    <row r="96" spans="3:9" x14ac:dyDescent="0.25">
      <c r="C96" s="34" t="s">
        <v>29</v>
      </c>
      <c r="F96" s="28"/>
      <c r="I96" s="28"/>
    </row>
    <row r="97" spans="3:9" x14ac:dyDescent="0.25">
      <c r="C97" s="34" t="s">
        <v>29</v>
      </c>
      <c r="F97" s="28"/>
      <c r="I97" s="28"/>
    </row>
    <row r="98" spans="3:9" x14ac:dyDescent="0.25">
      <c r="C98" s="34" t="s">
        <v>29</v>
      </c>
      <c r="F98" s="28"/>
      <c r="I98" s="28"/>
    </row>
    <row r="99" spans="3:9" x14ac:dyDescent="0.25">
      <c r="C99" s="34" t="s">
        <v>29</v>
      </c>
      <c r="F99" s="28"/>
      <c r="I99" s="28"/>
    </row>
    <row r="100" spans="3:9" x14ac:dyDescent="0.25">
      <c r="C100" s="34" t="s">
        <v>29</v>
      </c>
      <c r="F100" s="28"/>
      <c r="I100" s="28"/>
    </row>
    <row r="101" spans="3:9" x14ac:dyDescent="0.25">
      <c r="C101" s="34" t="s">
        <v>29</v>
      </c>
      <c r="F101" s="28"/>
      <c r="I101" s="28"/>
    </row>
    <row r="102" spans="3:9" x14ac:dyDescent="0.25">
      <c r="C102" s="34" t="s">
        <v>29</v>
      </c>
      <c r="F102" s="28"/>
      <c r="I102" s="28"/>
    </row>
    <row r="103" spans="3:9" x14ac:dyDescent="0.25">
      <c r="C103" s="34" t="s">
        <v>29</v>
      </c>
      <c r="F103" s="28"/>
      <c r="I103" s="28"/>
    </row>
    <row r="104" spans="3:9" x14ac:dyDescent="0.25">
      <c r="C104" s="34" t="s">
        <v>29</v>
      </c>
      <c r="F104" s="28"/>
      <c r="I104" s="28"/>
    </row>
    <row r="105" spans="3:9" x14ac:dyDescent="0.25">
      <c r="C105" s="34" t="s">
        <v>29</v>
      </c>
      <c r="F105" s="28"/>
      <c r="I105" s="28"/>
    </row>
    <row r="106" spans="3:9" x14ac:dyDescent="0.25">
      <c r="C106" s="34" t="s">
        <v>29</v>
      </c>
      <c r="F106" s="28"/>
      <c r="I106" s="28"/>
    </row>
    <row r="107" spans="3:9" x14ac:dyDescent="0.25">
      <c r="C107" s="34" t="s">
        <v>29</v>
      </c>
      <c r="F107" s="28"/>
      <c r="I107" s="28"/>
    </row>
    <row r="108" spans="3:9" x14ac:dyDescent="0.25">
      <c r="C108" s="34" t="s">
        <v>29</v>
      </c>
      <c r="F108" s="28"/>
      <c r="I108" s="28"/>
    </row>
    <row r="109" spans="3:9" x14ac:dyDescent="0.25">
      <c r="C109" s="34" t="s">
        <v>29</v>
      </c>
      <c r="F109" s="28"/>
      <c r="I109" s="28"/>
    </row>
    <row r="110" spans="3:9" x14ac:dyDescent="0.25">
      <c r="C110" s="34" t="s">
        <v>29</v>
      </c>
      <c r="F110" s="28"/>
      <c r="I110" s="28"/>
    </row>
    <row r="111" spans="3:9" x14ac:dyDescent="0.25">
      <c r="C111" s="34" t="s">
        <v>29</v>
      </c>
      <c r="F111" s="28"/>
      <c r="I111" s="28"/>
    </row>
    <row r="112" spans="3:9" x14ac:dyDescent="0.25">
      <c r="C112" s="34" t="s">
        <v>29</v>
      </c>
      <c r="F112" s="28"/>
      <c r="I112" s="28"/>
    </row>
    <row r="113" spans="3:9" x14ac:dyDescent="0.25">
      <c r="C113" s="34" t="s">
        <v>29</v>
      </c>
      <c r="F113" s="28"/>
      <c r="I113" s="28"/>
    </row>
    <row r="114" spans="3:9" x14ac:dyDescent="0.25">
      <c r="C114" s="34" t="s">
        <v>29</v>
      </c>
      <c r="F114" s="28"/>
      <c r="I114" s="28"/>
    </row>
    <row r="115" spans="3:9" x14ac:dyDescent="0.25">
      <c r="C115" s="34" t="s">
        <v>29</v>
      </c>
      <c r="F115" s="28"/>
      <c r="I115" s="28"/>
    </row>
    <row r="116" spans="3:9" x14ac:dyDescent="0.25">
      <c r="C116" s="34" t="s">
        <v>29</v>
      </c>
      <c r="F116" s="28"/>
      <c r="I116" s="28"/>
    </row>
    <row r="117" spans="3:9" x14ac:dyDescent="0.25">
      <c r="C117" s="34" t="s">
        <v>29</v>
      </c>
      <c r="F117" s="28"/>
      <c r="I117" s="28"/>
    </row>
    <row r="118" spans="3:9" x14ac:dyDescent="0.25">
      <c r="C118" s="34" t="s">
        <v>29</v>
      </c>
      <c r="F118" s="28"/>
      <c r="I118" s="28"/>
    </row>
    <row r="119" spans="3:9" x14ac:dyDescent="0.25">
      <c r="C119" s="34" t="s">
        <v>29</v>
      </c>
      <c r="F119" s="28"/>
      <c r="I119" s="28"/>
    </row>
    <row r="120" spans="3:9" x14ac:dyDescent="0.25">
      <c r="C120" s="34" t="s">
        <v>29</v>
      </c>
      <c r="F120" s="28"/>
      <c r="I120" s="28"/>
    </row>
    <row r="121" spans="3:9" x14ac:dyDescent="0.25">
      <c r="C121" s="34" t="s">
        <v>29</v>
      </c>
      <c r="F121" s="28"/>
      <c r="I121" s="28"/>
    </row>
    <row r="122" spans="3:9" x14ac:dyDescent="0.25">
      <c r="C122" s="34" t="s">
        <v>29</v>
      </c>
      <c r="F122" s="28"/>
      <c r="I122" s="28"/>
    </row>
    <row r="123" spans="3:9" x14ac:dyDescent="0.25">
      <c r="C123" s="34" t="s">
        <v>29</v>
      </c>
      <c r="F123" s="28"/>
      <c r="I123" s="28"/>
    </row>
    <row r="124" spans="3:9" x14ac:dyDescent="0.25">
      <c r="C124" s="34" t="s">
        <v>29</v>
      </c>
      <c r="F124" s="28"/>
      <c r="I124" s="28"/>
    </row>
    <row r="125" spans="3:9" x14ac:dyDescent="0.25">
      <c r="C125" s="34" t="s">
        <v>29</v>
      </c>
      <c r="F125" s="28"/>
      <c r="I125" s="28"/>
    </row>
    <row r="126" spans="3:9" x14ac:dyDescent="0.25">
      <c r="C126" s="34" t="s">
        <v>29</v>
      </c>
      <c r="F126" s="28"/>
      <c r="I126" s="28"/>
    </row>
    <row r="127" spans="3:9" x14ac:dyDescent="0.25">
      <c r="C127" s="34" t="s">
        <v>29</v>
      </c>
      <c r="F127" s="28"/>
      <c r="I127" s="28"/>
    </row>
    <row r="128" spans="3:9" x14ac:dyDescent="0.25">
      <c r="C128" s="34" t="s">
        <v>29</v>
      </c>
      <c r="F128" s="28"/>
      <c r="I128" s="28"/>
    </row>
    <row r="129" spans="3:9" x14ac:dyDescent="0.25">
      <c r="C129" s="34" t="s">
        <v>29</v>
      </c>
      <c r="F129" s="28"/>
      <c r="I129" s="28"/>
    </row>
    <row r="130" spans="3:9" x14ac:dyDescent="0.25">
      <c r="C130" s="34" t="s">
        <v>29</v>
      </c>
      <c r="F130" s="28"/>
      <c r="I130" s="28"/>
    </row>
    <row r="131" spans="3:9" x14ac:dyDescent="0.25">
      <c r="C131" s="34" t="s">
        <v>29</v>
      </c>
      <c r="F131" s="28"/>
      <c r="I131" s="28"/>
    </row>
    <row r="132" spans="3:9" x14ac:dyDescent="0.25">
      <c r="C132" s="34" t="s">
        <v>29</v>
      </c>
      <c r="F132" s="28"/>
      <c r="I132" s="28"/>
    </row>
    <row r="133" spans="3:9" x14ac:dyDescent="0.25">
      <c r="C133" s="34" t="s">
        <v>29</v>
      </c>
      <c r="F133" s="28"/>
      <c r="I133" s="28"/>
    </row>
    <row r="134" spans="3:9" x14ac:dyDescent="0.25">
      <c r="C134" s="34" t="s">
        <v>29</v>
      </c>
      <c r="F134" s="28"/>
      <c r="I134" s="28"/>
    </row>
    <row r="135" spans="3:9" x14ac:dyDescent="0.25">
      <c r="C135" s="34" t="s">
        <v>29</v>
      </c>
      <c r="F135" s="28"/>
      <c r="I135" s="28"/>
    </row>
    <row r="136" spans="3:9" x14ac:dyDescent="0.25">
      <c r="C136" s="34" t="s">
        <v>29</v>
      </c>
      <c r="F136" s="28"/>
      <c r="I136" s="28"/>
    </row>
    <row r="137" spans="3:9" x14ac:dyDescent="0.25">
      <c r="C137" s="34" t="s">
        <v>29</v>
      </c>
      <c r="F137" s="28"/>
      <c r="I137" s="28"/>
    </row>
    <row r="138" spans="3:9" x14ac:dyDescent="0.25">
      <c r="C138" s="34" t="s">
        <v>29</v>
      </c>
      <c r="F138" s="28"/>
      <c r="I138" s="28"/>
    </row>
    <row r="139" spans="3:9" x14ac:dyDescent="0.25">
      <c r="C139" s="34" t="s">
        <v>29</v>
      </c>
      <c r="F139" s="28"/>
      <c r="I139" s="28"/>
    </row>
    <row r="140" spans="3:9" x14ac:dyDescent="0.25">
      <c r="C140" s="34" t="s">
        <v>29</v>
      </c>
      <c r="F140" s="28"/>
      <c r="I140" s="28"/>
    </row>
    <row r="141" spans="3:9" x14ac:dyDescent="0.25">
      <c r="C141" s="34" t="s">
        <v>29</v>
      </c>
      <c r="F141" s="28"/>
      <c r="I141" s="28"/>
    </row>
    <row r="142" spans="3:9" x14ac:dyDescent="0.25">
      <c r="C142" s="34" t="s">
        <v>29</v>
      </c>
      <c r="F142" s="28"/>
      <c r="I142" s="28"/>
    </row>
    <row r="143" spans="3:9" x14ac:dyDescent="0.25">
      <c r="C143" s="34" t="s">
        <v>29</v>
      </c>
      <c r="F143" s="28"/>
      <c r="I143" s="28"/>
    </row>
    <row r="144" spans="3:9" x14ac:dyDescent="0.25">
      <c r="C144" s="34" t="s">
        <v>29</v>
      </c>
      <c r="F144" s="28"/>
      <c r="I144" s="28"/>
    </row>
    <row r="145" spans="3:9" x14ac:dyDescent="0.25">
      <c r="C145" s="34" t="s">
        <v>29</v>
      </c>
      <c r="F145" s="28"/>
      <c r="I145" s="28"/>
    </row>
    <row r="146" spans="3:9" x14ac:dyDescent="0.25">
      <c r="C146" s="34" t="s">
        <v>29</v>
      </c>
      <c r="F146" s="28"/>
      <c r="I146" s="28"/>
    </row>
    <row r="147" spans="3:9" x14ac:dyDescent="0.25">
      <c r="C147" s="34" t="s">
        <v>29</v>
      </c>
      <c r="F147" s="28"/>
      <c r="I147" s="28"/>
    </row>
    <row r="148" spans="3:9" x14ac:dyDescent="0.25">
      <c r="C148" s="34" t="s">
        <v>29</v>
      </c>
      <c r="F148" s="28"/>
      <c r="I148" s="28"/>
    </row>
    <row r="149" spans="3:9" x14ac:dyDescent="0.25">
      <c r="C149" s="34" t="s">
        <v>29</v>
      </c>
      <c r="F149" s="28"/>
      <c r="I149" s="28"/>
    </row>
    <row r="150" spans="3:9" x14ac:dyDescent="0.25">
      <c r="C150" s="34" t="s">
        <v>29</v>
      </c>
      <c r="F150" s="28"/>
      <c r="I150" s="28"/>
    </row>
    <row r="151" spans="3:9" x14ac:dyDescent="0.25">
      <c r="C151" s="34" t="s">
        <v>29</v>
      </c>
      <c r="F151" s="28"/>
      <c r="I151" s="28"/>
    </row>
    <row r="152" spans="3:9" x14ac:dyDescent="0.25">
      <c r="C152" s="34" t="s">
        <v>29</v>
      </c>
      <c r="F152" s="28"/>
      <c r="I152" s="28"/>
    </row>
    <row r="153" spans="3:9" x14ac:dyDescent="0.25">
      <c r="C153" s="34" t="s">
        <v>29</v>
      </c>
      <c r="F153" s="28"/>
      <c r="I153" s="28"/>
    </row>
    <row r="154" spans="3:9" x14ac:dyDescent="0.25">
      <c r="C154" s="34" t="s">
        <v>29</v>
      </c>
      <c r="F154" s="28"/>
      <c r="I154" s="28"/>
    </row>
    <row r="155" spans="3:9" x14ac:dyDescent="0.25">
      <c r="C155" s="34" t="s">
        <v>29</v>
      </c>
      <c r="F155" s="28"/>
      <c r="I155" s="28"/>
    </row>
    <row r="156" spans="3:9" x14ac:dyDescent="0.25">
      <c r="C156" s="34" t="s">
        <v>29</v>
      </c>
      <c r="F156" s="28"/>
      <c r="I156" s="28"/>
    </row>
    <row r="157" spans="3:9" x14ac:dyDescent="0.25">
      <c r="C157" s="34" t="s">
        <v>29</v>
      </c>
      <c r="F157" s="28"/>
      <c r="I157" s="28"/>
    </row>
    <row r="158" spans="3:9" x14ac:dyDescent="0.25">
      <c r="C158" s="34" t="s">
        <v>29</v>
      </c>
      <c r="F158" s="28"/>
      <c r="I158" s="28"/>
    </row>
    <row r="159" spans="3:9" x14ac:dyDescent="0.25">
      <c r="C159" s="34" t="s">
        <v>29</v>
      </c>
      <c r="F159" s="28"/>
      <c r="I159" s="28"/>
    </row>
    <row r="160" spans="3:9" x14ac:dyDescent="0.25">
      <c r="C160" s="34" t="s">
        <v>29</v>
      </c>
      <c r="F160" s="28"/>
      <c r="I160" s="28"/>
    </row>
    <row r="161" spans="3:9" x14ac:dyDescent="0.25">
      <c r="C161" s="34" t="s">
        <v>29</v>
      </c>
      <c r="F161" s="28"/>
      <c r="I161" s="28"/>
    </row>
    <row r="162" spans="3:9" x14ac:dyDescent="0.25">
      <c r="C162" s="34" t="s">
        <v>29</v>
      </c>
      <c r="F162" s="28"/>
      <c r="I162" s="28"/>
    </row>
    <row r="163" spans="3:9" x14ac:dyDescent="0.25">
      <c r="C163" s="34" t="s">
        <v>29</v>
      </c>
      <c r="F163" s="28"/>
      <c r="I163" s="28"/>
    </row>
    <row r="164" spans="3:9" x14ac:dyDescent="0.25">
      <c r="C164" s="34" t="s">
        <v>29</v>
      </c>
      <c r="F164" s="28"/>
      <c r="I164" s="28"/>
    </row>
    <row r="165" spans="3:9" x14ac:dyDescent="0.25">
      <c r="C165" s="34" t="s">
        <v>29</v>
      </c>
      <c r="F165" s="28"/>
      <c r="I165" s="28"/>
    </row>
    <row r="166" spans="3:9" x14ac:dyDescent="0.25">
      <c r="C166" s="34" t="s">
        <v>29</v>
      </c>
      <c r="F166" s="28"/>
      <c r="I166" s="28"/>
    </row>
    <row r="167" spans="3:9" x14ac:dyDescent="0.25">
      <c r="C167" s="34" t="s">
        <v>29</v>
      </c>
      <c r="F167" s="28"/>
      <c r="I167" s="28"/>
    </row>
    <row r="168" spans="3:9" x14ac:dyDescent="0.25">
      <c r="C168" s="34" t="s">
        <v>29</v>
      </c>
      <c r="F168" s="28"/>
      <c r="I168" s="28"/>
    </row>
    <row r="169" spans="3:9" x14ac:dyDescent="0.25">
      <c r="C169" s="34" t="s">
        <v>29</v>
      </c>
      <c r="F169" s="28"/>
      <c r="I169" s="28"/>
    </row>
    <row r="170" spans="3:9" x14ac:dyDescent="0.25">
      <c r="C170" s="34" t="s">
        <v>29</v>
      </c>
      <c r="F170" s="28"/>
      <c r="I170" s="28"/>
    </row>
    <row r="171" spans="3:9" x14ac:dyDescent="0.25">
      <c r="C171" s="34" t="s">
        <v>29</v>
      </c>
      <c r="F171" s="28"/>
      <c r="I171" s="28"/>
    </row>
    <row r="172" spans="3:9" x14ac:dyDescent="0.25">
      <c r="C172" s="34" t="s">
        <v>29</v>
      </c>
      <c r="F172" s="28"/>
      <c r="I172" s="28"/>
    </row>
    <row r="173" spans="3:9" x14ac:dyDescent="0.25">
      <c r="C173" s="34" t="s">
        <v>29</v>
      </c>
      <c r="F173" s="28"/>
      <c r="I173" s="28"/>
    </row>
    <row r="174" spans="3:9" x14ac:dyDescent="0.25">
      <c r="C174" s="34" t="s">
        <v>29</v>
      </c>
      <c r="F174" s="28"/>
      <c r="I174" s="28"/>
    </row>
    <row r="175" spans="3:9" x14ac:dyDescent="0.25">
      <c r="C175" s="34" t="s">
        <v>29</v>
      </c>
      <c r="F175" s="28"/>
      <c r="I175" s="28"/>
    </row>
    <row r="176" spans="3:9" x14ac:dyDescent="0.25">
      <c r="C176" s="34" t="s">
        <v>29</v>
      </c>
      <c r="F176" s="28"/>
      <c r="I176" s="28"/>
    </row>
    <row r="177" spans="3:9" x14ac:dyDescent="0.25">
      <c r="C177" s="34" t="s">
        <v>29</v>
      </c>
      <c r="F177" s="28"/>
      <c r="I177" s="28"/>
    </row>
    <row r="178" spans="3:9" x14ac:dyDescent="0.25">
      <c r="C178" s="34" t="s">
        <v>29</v>
      </c>
      <c r="F178" s="28"/>
      <c r="I178" s="28"/>
    </row>
    <row r="179" spans="3:9" x14ac:dyDescent="0.25">
      <c r="C179" s="34" t="s">
        <v>29</v>
      </c>
      <c r="F179" s="28"/>
      <c r="I179" s="28"/>
    </row>
    <row r="180" spans="3:9" x14ac:dyDescent="0.25">
      <c r="C180" s="34" t="s">
        <v>29</v>
      </c>
      <c r="F180" s="28"/>
      <c r="I180" s="28"/>
    </row>
    <row r="181" spans="3:9" x14ac:dyDescent="0.25">
      <c r="C181" s="34" t="s">
        <v>29</v>
      </c>
      <c r="F181" s="28"/>
      <c r="I181" s="28"/>
    </row>
    <row r="182" spans="3:9" x14ac:dyDescent="0.25">
      <c r="C182" s="34" t="s">
        <v>29</v>
      </c>
      <c r="F182" s="28"/>
      <c r="I182" s="28"/>
    </row>
    <row r="183" spans="3:9" x14ac:dyDescent="0.25">
      <c r="C183" s="34" t="s">
        <v>29</v>
      </c>
      <c r="F183" s="28"/>
      <c r="I183" s="28"/>
    </row>
    <row r="184" spans="3:9" x14ac:dyDescent="0.25">
      <c r="C184" s="34" t="s">
        <v>29</v>
      </c>
      <c r="F184" s="28"/>
      <c r="I184" s="28"/>
    </row>
    <row r="185" spans="3:9" x14ac:dyDescent="0.25">
      <c r="C185" s="34" t="s">
        <v>29</v>
      </c>
      <c r="F185" s="28"/>
      <c r="I185" s="28"/>
    </row>
    <row r="186" spans="3:9" x14ac:dyDescent="0.25">
      <c r="C186" s="34" t="s">
        <v>29</v>
      </c>
      <c r="F186" s="28"/>
      <c r="I186" s="28"/>
    </row>
    <row r="187" spans="3:9" x14ac:dyDescent="0.25">
      <c r="C187" s="34" t="s">
        <v>29</v>
      </c>
      <c r="F187" s="28"/>
      <c r="I187" s="28"/>
    </row>
    <row r="188" spans="3:9" x14ac:dyDescent="0.25">
      <c r="C188" s="34" t="s">
        <v>29</v>
      </c>
      <c r="F188" s="28"/>
      <c r="I188" s="28"/>
    </row>
    <row r="189" spans="3:9" x14ac:dyDescent="0.25">
      <c r="C189" s="34" t="s">
        <v>29</v>
      </c>
      <c r="F189" s="28"/>
      <c r="I189" s="28"/>
    </row>
    <row r="190" spans="3:9" x14ac:dyDescent="0.25">
      <c r="C190" s="34" t="s">
        <v>29</v>
      </c>
      <c r="F190" s="28"/>
      <c r="I190" s="28"/>
    </row>
    <row r="191" spans="3:9" x14ac:dyDescent="0.25">
      <c r="C191" s="34" t="s">
        <v>29</v>
      </c>
      <c r="F191" s="28"/>
      <c r="I191" s="28"/>
    </row>
    <row r="192" spans="3:9" x14ac:dyDescent="0.25">
      <c r="C192" s="34" t="s">
        <v>29</v>
      </c>
      <c r="F192" s="28"/>
      <c r="I192" s="28"/>
    </row>
    <row r="193" spans="3:9" x14ac:dyDescent="0.25">
      <c r="C193" s="34" t="s">
        <v>29</v>
      </c>
      <c r="F193" s="28"/>
      <c r="I193" s="28"/>
    </row>
    <row r="194" spans="3:9" x14ac:dyDescent="0.25">
      <c r="C194" s="34" t="s">
        <v>29</v>
      </c>
      <c r="F194" s="28"/>
      <c r="I194" s="28"/>
    </row>
    <row r="195" spans="3:9" x14ac:dyDescent="0.25">
      <c r="C195" s="34" t="s">
        <v>29</v>
      </c>
      <c r="F195" s="28"/>
      <c r="I195" s="28"/>
    </row>
    <row r="196" spans="3:9" x14ac:dyDescent="0.25">
      <c r="C196" s="34" t="s">
        <v>29</v>
      </c>
      <c r="F196" s="28"/>
      <c r="I196" s="28"/>
    </row>
    <row r="197" spans="3:9" x14ac:dyDescent="0.25">
      <c r="C197" s="34" t="s">
        <v>29</v>
      </c>
      <c r="F197" s="28"/>
      <c r="I197" s="28"/>
    </row>
    <row r="198" spans="3:9" x14ac:dyDescent="0.25">
      <c r="C198" s="34" t="s">
        <v>29</v>
      </c>
      <c r="F198" s="28"/>
      <c r="I198" s="28"/>
    </row>
    <row r="199" spans="3:9" x14ac:dyDescent="0.25">
      <c r="C199" s="23" t="s">
        <v>29</v>
      </c>
      <c r="F199" s="28"/>
      <c r="I199" s="28"/>
    </row>
    <row r="200" spans="3:9" x14ac:dyDescent="0.25">
      <c r="C200" s="23" t="s">
        <v>29</v>
      </c>
      <c r="F200" s="28"/>
      <c r="I200" s="28"/>
    </row>
    <row r="201" spans="3:9" x14ac:dyDescent="0.25">
      <c r="C201" s="23" t="s">
        <v>29</v>
      </c>
      <c r="F201" s="28"/>
      <c r="I201" s="28"/>
    </row>
    <row r="202" spans="3:9" x14ac:dyDescent="0.25">
      <c r="C202" s="23" t="s">
        <v>29</v>
      </c>
      <c r="F202" s="28"/>
      <c r="I202" s="28"/>
    </row>
    <row r="203" spans="3:9" x14ac:dyDescent="0.25">
      <c r="C203" s="23" t="s">
        <v>29</v>
      </c>
      <c r="F203" s="28"/>
      <c r="I203" s="28"/>
    </row>
    <row r="204" spans="3:9" x14ac:dyDescent="0.25">
      <c r="C204" s="23" t="s">
        <v>29</v>
      </c>
      <c r="F204" s="28"/>
      <c r="I204" s="28"/>
    </row>
    <row r="205" spans="3:9" x14ac:dyDescent="0.25">
      <c r="C205" s="23" t="s">
        <v>29</v>
      </c>
      <c r="F205" s="28"/>
      <c r="I205" s="28"/>
    </row>
    <row r="206" spans="3:9" x14ac:dyDescent="0.25">
      <c r="C206" s="23" t="s">
        <v>29</v>
      </c>
      <c r="F206" s="28"/>
      <c r="I206" s="28"/>
    </row>
    <row r="207" spans="3:9" x14ac:dyDescent="0.25">
      <c r="C207" s="23" t="s">
        <v>29</v>
      </c>
      <c r="F207" s="28"/>
      <c r="I207" s="28"/>
    </row>
    <row r="208" spans="3:9" x14ac:dyDescent="0.25">
      <c r="C208" s="23" t="s">
        <v>29</v>
      </c>
      <c r="F208" s="28"/>
      <c r="I208" s="28"/>
    </row>
    <row r="209" spans="3:9" x14ac:dyDescent="0.25">
      <c r="C209" s="23" t="s">
        <v>29</v>
      </c>
      <c r="F209" s="28"/>
      <c r="I209" s="28"/>
    </row>
    <row r="210" spans="3:9" x14ac:dyDescent="0.25">
      <c r="C210" s="23" t="s">
        <v>29</v>
      </c>
      <c r="F210" s="28"/>
      <c r="I210" s="28"/>
    </row>
    <row r="211" spans="3:9" x14ac:dyDescent="0.25">
      <c r="C211" s="23" t="s">
        <v>29</v>
      </c>
      <c r="F211" s="28"/>
      <c r="I211" s="28"/>
    </row>
    <row r="212" spans="3:9" x14ac:dyDescent="0.25">
      <c r="F212" s="28"/>
      <c r="I212" s="28"/>
    </row>
    <row r="213" spans="3:9" x14ac:dyDescent="0.25">
      <c r="F213" s="28"/>
      <c r="I213" s="28"/>
    </row>
    <row r="214" spans="3:9" x14ac:dyDescent="0.25">
      <c r="F214" s="28"/>
      <c r="I214" s="28"/>
    </row>
    <row r="215" spans="3:9" x14ac:dyDescent="0.25">
      <c r="F215" s="28"/>
      <c r="I215" s="28"/>
    </row>
    <row r="216" spans="3:9" x14ac:dyDescent="0.25">
      <c r="F216" s="28"/>
      <c r="I216" s="28"/>
    </row>
    <row r="217" spans="3:9" x14ac:dyDescent="0.25">
      <c r="F217" s="28"/>
      <c r="I217" s="28"/>
    </row>
    <row r="218" spans="3:9" x14ac:dyDescent="0.25">
      <c r="F218" s="28"/>
      <c r="I218" s="28"/>
    </row>
    <row r="219" spans="3:9" x14ac:dyDescent="0.25">
      <c r="F219" s="28"/>
      <c r="I219" s="28"/>
    </row>
    <row r="220" spans="3:9" x14ac:dyDescent="0.25">
      <c r="F220" s="28"/>
      <c r="I220" s="28"/>
    </row>
    <row r="221" spans="3:9" x14ac:dyDescent="0.25">
      <c r="F221" s="28"/>
      <c r="I221" s="28"/>
    </row>
    <row r="222" spans="3:9" x14ac:dyDescent="0.25">
      <c r="F222" s="28"/>
      <c r="I222" s="28"/>
    </row>
    <row r="223" spans="3:9" x14ac:dyDescent="0.25">
      <c r="F223" s="28"/>
      <c r="I223" s="28"/>
    </row>
    <row r="224" spans="3:9" x14ac:dyDescent="0.25">
      <c r="F224" s="28"/>
      <c r="I224" s="28"/>
    </row>
    <row r="225" spans="6:9" x14ac:dyDescent="0.25">
      <c r="F225" s="28"/>
      <c r="I225" s="28"/>
    </row>
    <row r="226" spans="6:9" x14ac:dyDescent="0.25">
      <c r="F226" s="28"/>
      <c r="I226" s="28"/>
    </row>
    <row r="227" spans="6:9" x14ac:dyDescent="0.25">
      <c r="F227" s="28"/>
      <c r="I227" s="28"/>
    </row>
    <row r="228" spans="6:9" x14ac:dyDescent="0.25">
      <c r="F228" s="28"/>
      <c r="I228" s="28"/>
    </row>
    <row r="229" spans="6:9" x14ac:dyDescent="0.25">
      <c r="F229" s="28"/>
      <c r="I229" s="28"/>
    </row>
    <row r="230" spans="6:9" x14ac:dyDescent="0.25">
      <c r="F230" s="28"/>
      <c r="I230" s="28"/>
    </row>
    <row r="231" spans="6:9" x14ac:dyDescent="0.25">
      <c r="F231" s="28"/>
      <c r="I231" s="28"/>
    </row>
    <row r="232" spans="6:9" x14ac:dyDescent="0.25">
      <c r="F232" s="28"/>
      <c r="I232" s="28"/>
    </row>
    <row r="233" spans="6:9" x14ac:dyDescent="0.25">
      <c r="F233" s="28"/>
      <c r="I233" s="28"/>
    </row>
    <row r="234" spans="6:9" x14ac:dyDescent="0.25">
      <c r="F234" s="28"/>
      <c r="I234" s="28"/>
    </row>
    <row r="235" spans="6:9" x14ac:dyDescent="0.25">
      <c r="F235" s="28"/>
      <c r="I235" s="28"/>
    </row>
    <row r="236" spans="6:9" x14ac:dyDescent="0.25">
      <c r="F236" s="28"/>
      <c r="I236" s="28"/>
    </row>
    <row r="237" spans="6:9" x14ac:dyDescent="0.25">
      <c r="F237" s="28"/>
      <c r="I237" s="28"/>
    </row>
    <row r="238" spans="6:9" x14ac:dyDescent="0.25">
      <c r="F238" s="28"/>
      <c r="I238" s="28"/>
    </row>
    <row r="239" spans="6:9" x14ac:dyDescent="0.25">
      <c r="F239" s="28"/>
      <c r="I239" s="28"/>
    </row>
    <row r="240" spans="6:9" x14ac:dyDescent="0.25">
      <c r="F240" s="28"/>
      <c r="I240" s="28"/>
    </row>
    <row r="241" spans="6:9" x14ac:dyDescent="0.25">
      <c r="F241" s="28"/>
      <c r="I241" s="28"/>
    </row>
    <row r="242" spans="6:9" x14ac:dyDescent="0.25">
      <c r="F242" s="28"/>
      <c r="I242" s="28"/>
    </row>
    <row r="243" spans="6:9" x14ac:dyDescent="0.25">
      <c r="F243" s="28"/>
      <c r="I243" s="28"/>
    </row>
    <row r="244" spans="6:9" x14ac:dyDescent="0.25">
      <c r="F244" s="28"/>
      <c r="I244" s="28"/>
    </row>
    <row r="245" spans="6:9" x14ac:dyDescent="0.25">
      <c r="F245" s="28"/>
      <c r="I245" s="28"/>
    </row>
    <row r="246" spans="6:9" x14ac:dyDescent="0.25">
      <c r="F246" s="28"/>
      <c r="I246" s="28"/>
    </row>
    <row r="247" spans="6:9" x14ac:dyDescent="0.25">
      <c r="F247" s="28"/>
      <c r="I247" s="28"/>
    </row>
    <row r="248" spans="6:9" x14ac:dyDescent="0.25">
      <c r="F248" s="28"/>
      <c r="I248" s="28"/>
    </row>
    <row r="249" spans="6:9" x14ac:dyDescent="0.25">
      <c r="F249" s="28"/>
      <c r="I249" s="28"/>
    </row>
    <row r="250" spans="6:9" x14ac:dyDescent="0.25">
      <c r="F250" s="28"/>
      <c r="I250" s="28"/>
    </row>
    <row r="251" spans="6:9" x14ac:dyDescent="0.25">
      <c r="F251" s="28"/>
      <c r="I251" s="28"/>
    </row>
    <row r="252" spans="6:9" x14ac:dyDescent="0.25">
      <c r="F252" s="28"/>
      <c r="I252" s="28"/>
    </row>
    <row r="253" spans="6:9" x14ac:dyDescent="0.25">
      <c r="F253" s="28"/>
      <c r="I253" s="28"/>
    </row>
    <row r="254" spans="6:9" x14ac:dyDescent="0.25">
      <c r="F254" s="28"/>
      <c r="I254" s="28"/>
    </row>
    <row r="255" spans="6:9" x14ac:dyDescent="0.25">
      <c r="F255" s="28"/>
      <c r="I255" s="28"/>
    </row>
    <row r="256" spans="6:9" x14ac:dyDescent="0.25">
      <c r="F256" s="28"/>
      <c r="I256" s="28"/>
    </row>
    <row r="257" spans="6:9" x14ac:dyDescent="0.25">
      <c r="F257" s="28"/>
      <c r="I257" s="28"/>
    </row>
    <row r="258" spans="6:9" x14ac:dyDescent="0.25">
      <c r="F258" s="28"/>
      <c r="I258" s="28"/>
    </row>
    <row r="259" spans="6:9" x14ac:dyDescent="0.25">
      <c r="F259" s="28"/>
      <c r="I259" s="28"/>
    </row>
    <row r="260" spans="6:9" x14ac:dyDescent="0.25">
      <c r="F260" s="28"/>
      <c r="I260" s="28"/>
    </row>
    <row r="261" spans="6:9" x14ac:dyDescent="0.25">
      <c r="F261" s="28"/>
      <c r="I261" s="28"/>
    </row>
    <row r="262" spans="6:9" x14ac:dyDescent="0.25">
      <c r="F262" s="28"/>
      <c r="I262" s="28"/>
    </row>
    <row r="263" spans="6:9" x14ac:dyDescent="0.25">
      <c r="F263" s="28"/>
      <c r="I263" s="28"/>
    </row>
    <row r="264" spans="6:9" x14ac:dyDescent="0.25">
      <c r="F264" s="28"/>
      <c r="I264" s="28"/>
    </row>
    <row r="265" spans="6:9" x14ac:dyDescent="0.25">
      <c r="F265" s="28"/>
      <c r="I265" s="28"/>
    </row>
    <row r="266" spans="6:9" x14ac:dyDescent="0.25">
      <c r="F266" s="28"/>
      <c r="I266" s="28"/>
    </row>
    <row r="267" spans="6:9" x14ac:dyDescent="0.25">
      <c r="F267" s="28"/>
      <c r="I267" s="28"/>
    </row>
    <row r="268" spans="6:9" x14ac:dyDescent="0.25">
      <c r="F268" s="28"/>
      <c r="I268" s="28"/>
    </row>
    <row r="269" spans="6:9" x14ac:dyDescent="0.25">
      <c r="F269" s="28"/>
      <c r="I269" s="28"/>
    </row>
    <row r="270" spans="6:9" x14ac:dyDescent="0.25">
      <c r="F270" s="28"/>
      <c r="I270" s="28"/>
    </row>
    <row r="271" spans="6:9" x14ac:dyDescent="0.25">
      <c r="F271" s="28"/>
      <c r="I271" s="28"/>
    </row>
    <row r="272" spans="6:9" x14ac:dyDescent="0.25">
      <c r="F272" s="28"/>
      <c r="I272" s="28"/>
    </row>
    <row r="273" spans="6:9" x14ac:dyDescent="0.25">
      <c r="F273" s="28"/>
      <c r="I273" s="28"/>
    </row>
    <row r="274" spans="6:9" x14ac:dyDescent="0.25">
      <c r="F274" s="28"/>
      <c r="I274" s="28"/>
    </row>
    <row r="275" spans="6:9" x14ac:dyDescent="0.25">
      <c r="F275" s="28"/>
      <c r="I275" s="28"/>
    </row>
    <row r="276" spans="6:9" x14ac:dyDescent="0.25">
      <c r="F276" s="28"/>
      <c r="I276" s="28"/>
    </row>
    <row r="277" spans="6:9" x14ac:dyDescent="0.25">
      <c r="F277" s="28"/>
      <c r="I277" s="28"/>
    </row>
    <row r="278" spans="6:9" x14ac:dyDescent="0.25">
      <c r="F278" s="28"/>
      <c r="I278" s="28"/>
    </row>
    <row r="279" spans="6:9" x14ac:dyDescent="0.25">
      <c r="F279" s="28"/>
      <c r="I279" s="28"/>
    </row>
    <row r="280" spans="6:9" x14ac:dyDescent="0.25">
      <c r="F280" s="28"/>
      <c r="I280" s="28"/>
    </row>
    <row r="281" spans="6:9" x14ac:dyDescent="0.25">
      <c r="F281" s="28"/>
      <c r="I281" s="28"/>
    </row>
    <row r="282" spans="6:9" x14ac:dyDescent="0.25">
      <c r="F282" s="28"/>
      <c r="I282" s="28"/>
    </row>
    <row r="283" spans="6:9" x14ac:dyDescent="0.25">
      <c r="F283" s="28"/>
      <c r="I283" s="28"/>
    </row>
    <row r="284" spans="6:9" x14ac:dyDescent="0.25">
      <c r="F284" s="28"/>
      <c r="I284" s="28"/>
    </row>
    <row r="285" spans="6:9" x14ac:dyDescent="0.25">
      <c r="F285" s="28"/>
      <c r="I285" s="28"/>
    </row>
    <row r="286" spans="6:9" x14ac:dyDescent="0.25">
      <c r="F286" s="28"/>
      <c r="I286" s="28"/>
    </row>
    <row r="287" spans="6:9" x14ac:dyDescent="0.25">
      <c r="F287" s="28"/>
      <c r="I287" s="28"/>
    </row>
    <row r="288" spans="6:9" x14ac:dyDescent="0.25">
      <c r="F288" s="28"/>
      <c r="I288" s="28"/>
    </row>
    <row r="289" spans="6:9" x14ac:dyDescent="0.25">
      <c r="F289" s="28"/>
      <c r="I289" s="28"/>
    </row>
    <row r="290" spans="6:9" x14ac:dyDescent="0.25">
      <c r="F290" s="28"/>
      <c r="I290" s="28"/>
    </row>
    <row r="291" spans="6:9" x14ac:dyDescent="0.25">
      <c r="F291" s="28"/>
      <c r="I291" s="28"/>
    </row>
    <row r="292" spans="6:9" x14ac:dyDescent="0.25">
      <c r="F292" s="28"/>
      <c r="I292" s="28"/>
    </row>
    <row r="293" spans="6:9" x14ac:dyDescent="0.25">
      <c r="F293" s="28"/>
      <c r="I293" s="28"/>
    </row>
    <row r="294" spans="6:9" x14ac:dyDescent="0.25">
      <c r="F294" s="28"/>
      <c r="I294" s="28"/>
    </row>
    <row r="295" spans="6:9" x14ac:dyDescent="0.25">
      <c r="F295" s="28"/>
      <c r="I295" s="28"/>
    </row>
    <row r="296" spans="6:9" x14ac:dyDescent="0.25">
      <c r="F296" s="28"/>
      <c r="I296" s="28"/>
    </row>
    <row r="297" spans="6:9" x14ac:dyDescent="0.25">
      <c r="F297" s="28"/>
      <c r="I297" s="28"/>
    </row>
    <row r="298" spans="6:9" x14ac:dyDescent="0.25">
      <c r="F298" s="28"/>
      <c r="I298" s="28"/>
    </row>
    <row r="299" spans="6:9" x14ac:dyDescent="0.25">
      <c r="F299" s="28"/>
      <c r="I299" s="28"/>
    </row>
    <row r="300" spans="6:9" x14ac:dyDescent="0.25">
      <c r="F300" s="28"/>
      <c r="I300" s="28"/>
    </row>
    <row r="301" spans="6:9" x14ac:dyDescent="0.25">
      <c r="F301" s="28"/>
      <c r="I301" s="28"/>
    </row>
    <row r="302" spans="6:9" x14ac:dyDescent="0.25">
      <c r="F302" s="28"/>
      <c r="I302" s="28"/>
    </row>
    <row r="303" spans="6:9" x14ac:dyDescent="0.25">
      <c r="F303" s="28"/>
      <c r="I303" s="28"/>
    </row>
    <row r="304" spans="6:9" x14ac:dyDescent="0.25">
      <c r="F304" s="28"/>
      <c r="I304" s="28"/>
    </row>
    <row r="305" spans="6:9" x14ac:dyDescent="0.25">
      <c r="F305" s="28"/>
      <c r="I305" s="28"/>
    </row>
    <row r="306" spans="6:9" x14ac:dyDescent="0.25">
      <c r="F306" s="28"/>
      <c r="I306" s="28"/>
    </row>
    <row r="307" spans="6:9" x14ac:dyDescent="0.25">
      <c r="F307" s="28"/>
      <c r="I307" s="28"/>
    </row>
    <row r="308" spans="6:9" x14ac:dyDescent="0.25">
      <c r="F308" s="28"/>
      <c r="I308" s="28"/>
    </row>
    <row r="309" spans="6:9" x14ac:dyDescent="0.25">
      <c r="F309" s="28"/>
      <c r="I309" s="28"/>
    </row>
    <row r="310" spans="6:9" x14ac:dyDescent="0.25">
      <c r="F310" s="28"/>
      <c r="I310" s="28"/>
    </row>
    <row r="311" spans="6:9" x14ac:dyDescent="0.25">
      <c r="F311" s="28"/>
      <c r="I311" s="28"/>
    </row>
    <row r="312" spans="6:9" x14ac:dyDescent="0.25">
      <c r="F312" s="28"/>
      <c r="I312" s="28"/>
    </row>
    <row r="313" spans="6:9" x14ac:dyDescent="0.25">
      <c r="F313" s="28"/>
      <c r="I313" s="28"/>
    </row>
    <row r="314" spans="6:9" x14ac:dyDescent="0.25">
      <c r="F314" s="28"/>
      <c r="I314" s="28"/>
    </row>
    <row r="315" spans="6:9" x14ac:dyDescent="0.25">
      <c r="F315" s="28"/>
      <c r="I315" s="28"/>
    </row>
    <row r="316" spans="6:9" x14ac:dyDescent="0.25">
      <c r="F316" s="28"/>
      <c r="I316" s="28"/>
    </row>
    <row r="317" spans="6:9" x14ac:dyDescent="0.25">
      <c r="F317" s="28"/>
      <c r="I317" s="28"/>
    </row>
    <row r="318" spans="6:9" x14ac:dyDescent="0.25">
      <c r="F318" s="28"/>
      <c r="I318" s="28"/>
    </row>
    <row r="319" spans="6:9" x14ac:dyDescent="0.25">
      <c r="F319" s="28"/>
      <c r="I319" s="28"/>
    </row>
    <row r="320" spans="6:9" x14ac:dyDescent="0.25">
      <c r="F320" s="28"/>
      <c r="I320" s="28"/>
    </row>
    <row r="321" spans="6:9" x14ac:dyDescent="0.25">
      <c r="F321" s="28"/>
      <c r="I321" s="28"/>
    </row>
    <row r="322" spans="6:9" x14ac:dyDescent="0.25">
      <c r="F322" s="28"/>
      <c r="I322" s="28"/>
    </row>
    <row r="323" spans="6:9" x14ac:dyDescent="0.25">
      <c r="F323" s="28"/>
      <c r="I323" s="28"/>
    </row>
    <row r="324" spans="6:9" x14ac:dyDescent="0.25">
      <c r="F324" s="28"/>
      <c r="I324" s="28"/>
    </row>
    <row r="325" spans="6:9" x14ac:dyDescent="0.25">
      <c r="F325" s="28"/>
      <c r="I325" s="28"/>
    </row>
    <row r="326" spans="6:9" x14ac:dyDescent="0.25">
      <c r="F326" s="28"/>
      <c r="I326" s="28"/>
    </row>
    <row r="327" spans="6:9" x14ac:dyDescent="0.25">
      <c r="F327" s="28"/>
      <c r="I327" s="28"/>
    </row>
    <row r="328" spans="6:9" x14ac:dyDescent="0.25">
      <c r="F328" s="28"/>
      <c r="I328" s="28"/>
    </row>
    <row r="329" spans="6:9" x14ac:dyDescent="0.25">
      <c r="F329" s="28"/>
      <c r="I329" s="28"/>
    </row>
    <row r="330" spans="6:9" x14ac:dyDescent="0.25">
      <c r="F330" s="28"/>
      <c r="I330" s="28"/>
    </row>
    <row r="331" spans="6:9" x14ac:dyDescent="0.25">
      <c r="F331" s="28"/>
      <c r="I331" s="28"/>
    </row>
    <row r="332" spans="6:9" x14ac:dyDescent="0.25">
      <c r="F332" s="28"/>
      <c r="I332" s="28"/>
    </row>
    <row r="333" spans="6:9" x14ac:dyDescent="0.25">
      <c r="F333" s="28"/>
      <c r="I333" s="28"/>
    </row>
    <row r="334" spans="6:9" x14ac:dyDescent="0.25">
      <c r="F334" s="28"/>
      <c r="I334" s="28"/>
    </row>
    <row r="335" spans="6:9" x14ac:dyDescent="0.25">
      <c r="F335" s="28"/>
      <c r="I335" s="28"/>
    </row>
    <row r="336" spans="6:9" x14ac:dyDescent="0.25">
      <c r="F336" s="28"/>
      <c r="I336" s="28"/>
    </row>
    <row r="337" spans="6:9" x14ac:dyDescent="0.25">
      <c r="F337" s="28"/>
      <c r="I337" s="28"/>
    </row>
    <row r="338" spans="6:9" x14ac:dyDescent="0.25">
      <c r="F338" s="28"/>
      <c r="I338" s="28"/>
    </row>
    <row r="339" spans="6:9" x14ac:dyDescent="0.25">
      <c r="F339" s="28"/>
      <c r="I339" s="28"/>
    </row>
    <row r="340" spans="6:9" x14ac:dyDescent="0.25">
      <c r="F340" s="28"/>
      <c r="I340" s="28"/>
    </row>
    <row r="341" spans="6:9" x14ac:dyDescent="0.25">
      <c r="F341" s="28"/>
      <c r="I341" s="28"/>
    </row>
    <row r="342" spans="6:9" x14ac:dyDescent="0.25">
      <c r="F342" s="28"/>
      <c r="I342" s="28"/>
    </row>
    <row r="343" spans="6:9" x14ac:dyDescent="0.25">
      <c r="F343" s="28"/>
      <c r="I343" s="28"/>
    </row>
    <row r="344" spans="6:9" x14ac:dyDescent="0.25">
      <c r="F344" s="28"/>
      <c r="I344" s="28"/>
    </row>
    <row r="345" spans="6:9" x14ac:dyDescent="0.25">
      <c r="F345" s="28"/>
      <c r="I345" s="28"/>
    </row>
    <row r="346" spans="6:9" x14ac:dyDescent="0.25">
      <c r="F346" s="28"/>
      <c r="I346" s="28"/>
    </row>
    <row r="347" spans="6:9" x14ac:dyDescent="0.25">
      <c r="F347" s="28"/>
      <c r="I347" s="28"/>
    </row>
    <row r="348" spans="6:9" x14ac:dyDescent="0.25">
      <c r="F348" s="28"/>
      <c r="I348" s="28"/>
    </row>
    <row r="349" spans="6:9" x14ac:dyDescent="0.25">
      <c r="F349" s="28"/>
      <c r="I349" s="28"/>
    </row>
    <row r="350" spans="6:9" x14ac:dyDescent="0.25">
      <c r="F350" s="28"/>
      <c r="I350" s="28"/>
    </row>
    <row r="351" spans="6:9" x14ac:dyDescent="0.25">
      <c r="F351" s="28"/>
      <c r="I351" s="28"/>
    </row>
    <row r="352" spans="6:9" x14ac:dyDescent="0.25">
      <c r="F352" s="28"/>
      <c r="I352" s="28"/>
    </row>
    <row r="353" spans="6:9" x14ac:dyDescent="0.25">
      <c r="F353" s="28"/>
      <c r="I353" s="28"/>
    </row>
    <row r="354" spans="6:9" x14ac:dyDescent="0.25">
      <c r="F354" s="28"/>
      <c r="I354" s="28"/>
    </row>
    <row r="355" spans="6:9" x14ac:dyDescent="0.25">
      <c r="F355" s="28"/>
      <c r="I355" s="28"/>
    </row>
    <row r="356" spans="6:9" x14ac:dyDescent="0.25">
      <c r="F356" s="28"/>
      <c r="I356" s="28"/>
    </row>
    <row r="357" spans="6:9" x14ac:dyDescent="0.25">
      <c r="F357" s="28"/>
      <c r="I357" s="28"/>
    </row>
    <row r="358" spans="6:9" x14ac:dyDescent="0.25">
      <c r="F358" s="28"/>
      <c r="I358" s="28"/>
    </row>
    <row r="359" spans="6:9" x14ac:dyDescent="0.25">
      <c r="F359" s="28"/>
      <c r="I359" s="28"/>
    </row>
    <row r="360" spans="6:9" x14ac:dyDescent="0.25">
      <c r="F360" s="28"/>
      <c r="I360" s="28"/>
    </row>
    <row r="361" spans="6:9" x14ac:dyDescent="0.25">
      <c r="F361" s="28"/>
      <c r="I361" s="28"/>
    </row>
    <row r="362" spans="6:9" x14ac:dyDescent="0.25">
      <c r="F362" s="28"/>
      <c r="I362" s="28"/>
    </row>
    <row r="363" spans="6:9" x14ac:dyDescent="0.25">
      <c r="F363" s="28"/>
      <c r="I363" s="28"/>
    </row>
    <row r="364" spans="6:9" x14ac:dyDescent="0.25">
      <c r="F364" s="28"/>
      <c r="I364" s="28"/>
    </row>
    <row r="365" spans="6:9" x14ac:dyDescent="0.25">
      <c r="F365" s="28"/>
      <c r="I365" s="28"/>
    </row>
    <row r="366" spans="6:9" x14ac:dyDescent="0.25">
      <c r="F366" s="28"/>
      <c r="I366" s="28"/>
    </row>
    <row r="367" spans="6:9" x14ac:dyDescent="0.25">
      <c r="F367" s="28"/>
      <c r="I367" s="28"/>
    </row>
    <row r="368" spans="6:9" x14ac:dyDescent="0.25">
      <c r="F368" s="28"/>
      <c r="I368" s="28"/>
    </row>
    <row r="369" spans="6:9" x14ac:dyDescent="0.25">
      <c r="F369" s="28"/>
      <c r="I369" s="28"/>
    </row>
    <row r="370" spans="6:9" x14ac:dyDescent="0.25">
      <c r="F370" s="28"/>
      <c r="I370" s="28"/>
    </row>
    <row r="371" spans="6:9" x14ac:dyDescent="0.25">
      <c r="F371" s="28"/>
      <c r="I371" s="28"/>
    </row>
    <row r="372" spans="6:9" x14ac:dyDescent="0.25">
      <c r="F372" s="28"/>
      <c r="I372" s="28"/>
    </row>
    <row r="373" spans="6:9" x14ac:dyDescent="0.25">
      <c r="F373" s="28"/>
      <c r="I373" s="28"/>
    </row>
    <row r="374" spans="6:9" x14ac:dyDescent="0.25">
      <c r="F374" s="28"/>
      <c r="I374" s="28"/>
    </row>
    <row r="375" spans="6:9" x14ac:dyDescent="0.25">
      <c r="F375" s="28"/>
      <c r="I375" s="28"/>
    </row>
    <row r="376" spans="6:9" x14ac:dyDescent="0.25">
      <c r="F376" s="28"/>
      <c r="I376" s="28"/>
    </row>
    <row r="377" spans="6:9" x14ac:dyDescent="0.25">
      <c r="F377" s="28"/>
      <c r="I377" s="28"/>
    </row>
    <row r="378" spans="6:9" x14ac:dyDescent="0.25">
      <c r="F378" s="28"/>
      <c r="I378" s="28"/>
    </row>
    <row r="379" spans="6:9" x14ac:dyDescent="0.25">
      <c r="F379" s="28"/>
      <c r="I379" s="28"/>
    </row>
    <row r="380" spans="6:9" x14ac:dyDescent="0.25">
      <c r="F380" s="28"/>
      <c r="I380" s="28"/>
    </row>
    <row r="381" spans="6:9" x14ac:dyDescent="0.25">
      <c r="F381" s="28"/>
      <c r="I381" s="28"/>
    </row>
    <row r="382" spans="6:9" x14ac:dyDescent="0.25">
      <c r="F382" s="28"/>
      <c r="I382" s="28"/>
    </row>
    <row r="383" spans="6:9" x14ac:dyDescent="0.25">
      <c r="F383" s="28"/>
      <c r="I383" s="28"/>
    </row>
    <row r="384" spans="6:9" x14ac:dyDescent="0.25">
      <c r="F384" s="28"/>
      <c r="I384" s="28"/>
    </row>
    <row r="385" spans="6:9" x14ac:dyDescent="0.25">
      <c r="F385" s="28"/>
      <c r="I385" s="28"/>
    </row>
    <row r="386" spans="6:9" x14ac:dyDescent="0.25">
      <c r="F386" s="28"/>
      <c r="I386" s="28"/>
    </row>
    <row r="387" spans="6:9" x14ac:dyDescent="0.25">
      <c r="F387" s="28"/>
      <c r="I387" s="28"/>
    </row>
    <row r="388" spans="6:9" x14ac:dyDescent="0.25">
      <c r="F388" s="28"/>
      <c r="I388" s="28"/>
    </row>
    <row r="389" spans="6:9" x14ac:dyDescent="0.25">
      <c r="F389" s="28"/>
      <c r="I389" s="28"/>
    </row>
    <row r="390" spans="6:9" x14ac:dyDescent="0.25">
      <c r="F390" s="28"/>
      <c r="I390" s="28"/>
    </row>
    <row r="391" spans="6:9" x14ac:dyDescent="0.25">
      <c r="F391" s="28"/>
      <c r="I391" s="28"/>
    </row>
    <row r="392" spans="6:9" x14ac:dyDescent="0.25">
      <c r="F392" s="28"/>
      <c r="I392" s="28"/>
    </row>
    <row r="393" spans="6:9" x14ac:dyDescent="0.25">
      <c r="F393" s="28"/>
      <c r="I393" s="28"/>
    </row>
    <row r="394" spans="6:9" x14ac:dyDescent="0.25">
      <c r="F394" s="28"/>
      <c r="I394" s="28"/>
    </row>
    <row r="395" spans="6:9" x14ac:dyDescent="0.25">
      <c r="F395" s="28"/>
      <c r="I395" s="28"/>
    </row>
    <row r="396" spans="6:9" x14ac:dyDescent="0.25">
      <c r="F396" s="28"/>
      <c r="I396" s="28"/>
    </row>
    <row r="397" spans="6:9" x14ac:dyDescent="0.25">
      <c r="F397" s="28"/>
      <c r="I397" s="28"/>
    </row>
    <row r="398" spans="6:9" x14ac:dyDescent="0.25">
      <c r="F398" s="28"/>
      <c r="I398" s="28"/>
    </row>
    <row r="399" spans="6:9" x14ac:dyDescent="0.25">
      <c r="F399" s="28"/>
      <c r="I399" s="28"/>
    </row>
    <row r="400" spans="6:9" x14ac:dyDescent="0.25">
      <c r="F400" s="28"/>
      <c r="I400" s="28"/>
    </row>
    <row r="401" spans="6:9" x14ac:dyDescent="0.25">
      <c r="F401" s="28"/>
      <c r="I401" s="28"/>
    </row>
    <row r="402" spans="6:9" x14ac:dyDescent="0.25">
      <c r="F402" s="28"/>
      <c r="I402" s="28"/>
    </row>
    <row r="403" spans="6:9" x14ac:dyDescent="0.25">
      <c r="F403" s="28"/>
      <c r="I403" s="28"/>
    </row>
    <row r="404" spans="6:9" x14ac:dyDescent="0.25">
      <c r="F404" s="28"/>
      <c r="I404" s="28"/>
    </row>
    <row r="405" spans="6:9" x14ac:dyDescent="0.25">
      <c r="F405" s="28"/>
      <c r="I405" s="28"/>
    </row>
    <row r="406" spans="6:9" x14ac:dyDescent="0.25">
      <c r="F406" s="28"/>
      <c r="I406" s="28"/>
    </row>
    <row r="407" spans="6:9" x14ac:dyDescent="0.25">
      <c r="F407" s="28"/>
      <c r="I407" s="28"/>
    </row>
    <row r="408" spans="6:9" x14ac:dyDescent="0.25">
      <c r="F408" s="28"/>
      <c r="I408" s="28"/>
    </row>
    <row r="409" spans="6:9" x14ac:dyDescent="0.25">
      <c r="F409" s="28"/>
      <c r="I409" s="28"/>
    </row>
    <row r="410" spans="6:9" x14ac:dyDescent="0.25">
      <c r="F410" s="28"/>
      <c r="I410" s="28"/>
    </row>
    <row r="411" spans="6:9" x14ac:dyDescent="0.25">
      <c r="F411" s="28"/>
      <c r="I411" s="28"/>
    </row>
    <row r="412" spans="6:9" x14ac:dyDescent="0.25">
      <c r="F412" s="28"/>
      <c r="I412" s="28"/>
    </row>
    <row r="413" spans="6:9" x14ac:dyDescent="0.25">
      <c r="F413" s="28"/>
      <c r="I413" s="28"/>
    </row>
    <row r="414" spans="6:9" x14ac:dyDescent="0.25">
      <c r="F414" s="28"/>
      <c r="I414" s="28"/>
    </row>
    <row r="415" spans="6:9" x14ac:dyDescent="0.25">
      <c r="F415" s="28"/>
      <c r="I415" s="28"/>
    </row>
    <row r="416" spans="6:9" x14ac:dyDescent="0.25">
      <c r="F416" s="28"/>
      <c r="I416" s="28"/>
    </row>
    <row r="417" spans="6:9" x14ac:dyDescent="0.25">
      <c r="F417" s="28"/>
      <c r="I417" s="28"/>
    </row>
    <row r="418" spans="6:9" x14ac:dyDescent="0.25">
      <c r="F418" s="28"/>
      <c r="I418" s="28"/>
    </row>
    <row r="419" spans="6:9" x14ac:dyDescent="0.25">
      <c r="F419" s="28"/>
      <c r="I419" s="28"/>
    </row>
    <row r="420" spans="6:9" x14ac:dyDescent="0.25">
      <c r="F420" s="28"/>
      <c r="I420" s="28"/>
    </row>
    <row r="421" spans="6:9" x14ac:dyDescent="0.25">
      <c r="F421" s="28"/>
      <c r="I421" s="28"/>
    </row>
    <row r="422" spans="6:9" x14ac:dyDescent="0.25">
      <c r="F422" s="28"/>
      <c r="I422" s="28"/>
    </row>
    <row r="423" spans="6:9" x14ac:dyDescent="0.25">
      <c r="F423" s="28"/>
      <c r="I423" s="28"/>
    </row>
    <row r="424" spans="6:9" x14ac:dyDescent="0.25">
      <c r="F424" s="28"/>
      <c r="I424" s="28"/>
    </row>
    <row r="425" spans="6:9" x14ac:dyDescent="0.25">
      <c r="F425" s="28"/>
      <c r="I425" s="28"/>
    </row>
    <row r="426" spans="6:9" x14ac:dyDescent="0.25">
      <c r="F426" s="28"/>
      <c r="I426" s="28"/>
    </row>
    <row r="427" spans="6:9" x14ac:dyDescent="0.25">
      <c r="F427" s="28"/>
      <c r="I427" s="28"/>
    </row>
    <row r="428" spans="6:9" x14ac:dyDescent="0.25">
      <c r="F428" s="28"/>
      <c r="I428" s="28"/>
    </row>
    <row r="429" spans="6:9" x14ac:dyDescent="0.25">
      <c r="F429" s="28"/>
      <c r="I429" s="28"/>
    </row>
    <row r="430" spans="6:9" x14ac:dyDescent="0.25">
      <c r="F430" s="28"/>
      <c r="I430" s="28"/>
    </row>
    <row r="431" spans="6:9" x14ac:dyDescent="0.25">
      <c r="F431" s="28"/>
      <c r="I431" s="28"/>
    </row>
    <row r="432" spans="6:9" x14ac:dyDescent="0.25">
      <c r="F432" s="28"/>
      <c r="I432" s="28"/>
    </row>
    <row r="433" spans="6:9" x14ac:dyDescent="0.25">
      <c r="F433" s="28"/>
      <c r="I433" s="28"/>
    </row>
    <row r="434" spans="6:9" x14ac:dyDescent="0.25">
      <c r="F434" s="28"/>
      <c r="I434" s="28"/>
    </row>
    <row r="435" spans="6:9" x14ac:dyDescent="0.25">
      <c r="F435" s="28"/>
      <c r="I435" s="28"/>
    </row>
    <row r="436" spans="6:9" x14ac:dyDescent="0.25">
      <c r="F436" s="28"/>
      <c r="I436" s="28"/>
    </row>
    <row r="437" spans="6:9" x14ac:dyDescent="0.25">
      <c r="F437" s="28"/>
      <c r="I437" s="28"/>
    </row>
    <row r="438" spans="6:9" x14ac:dyDescent="0.25">
      <c r="F438" s="28"/>
      <c r="I438" s="28"/>
    </row>
    <row r="439" spans="6:9" x14ac:dyDescent="0.25">
      <c r="F439" s="28"/>
      <c r="I439" s="28"/>
    </row>
    <row r="440" spans="6:9" x14ac:dyDescent="0.25">
      <c r="F440" s="28"/>
      <c r="I440" s="28"/>
    </row>
    <row r="441" spans="6:9" x14ac:dyDescent="0.25">
      <c r="F441" s="28"/>
      <c r="I441" s="28"/>
    </row>
    <row r="442" spans="6:9" x14ac:dyDescent="0.25">
      <c r="F442" s="28"/>
      <c r="I442" s="28"/>
    </row>
    <row r="443" spans="6:9" x14ac:dyDescent="0.25">
      <c r="F443" s="28"/>
      <c r="I443" s="28"/>
    </row>
    <row r="444" spans="6:9" x14ac:dyDescent="0.25">
      <c r="F444" s="28"/>
      <c r="I444" s="28"/>
    </row>
    <row r="445" spans="6:9" x14ac:dyDescent="0.25">
      <c r="F445" s="28"/>
      <c r="I445" s="28"/>
    </row>
    <row r="446" spans="6:9" x14ac:dyDescent="0.25">
      <c r="F446" s="28"/>
      <c r="I446" s="28"/>
    </row>
    <row r="447" spans="6:9" x14ac:dyDescent="0.25">
      <c r="F447" s="28"/>
      <c r="I447" s="28"/>
    </row>
    <row r="448" spans="6:9" x14ac:dyDescent="0.25">
      <c r="F448" s="28"/>
      <c r="I448" s="28"/>
    </row>
    <row r="449" spans="6:9" x14ac:dyDescent="0.25">
      <c r="F449" s="28"/>
      <c r="I449" s="28"/>
    </row>
    <row r="450" spans="6:9" x14ac:dyDescent="0.25">
      <c r="F450" s="28"/>
      <c r="I450" s="28"/>
    </row>
    <row r="451" spans="6:9" x14ac:dyDescent="0.25">
      <c r="F451" s="28"/>
      <c r="I451" s="28"/>
    </row>
    <row r="452" spans="6:9" x14ac:dyDescent="0.25">
      <c r="F452" s="28"/>
      <c r="I452" s="28"/>
    </row>
    <row r="453" spans="6:9" x14ac:dyDescent="0.25">
      <c r="F453" s="28"/>
      <c r="I453" s="28"/>
    </row>
    <row r="454" spans="6:9" x14ac:dyDescent="0.25">
      <c r="F454" s="28"/>
      <c r="I454" s="28"/>
    </row>
    <row r="455" spans="6:9" x14ac:dyDescent="0.25">
      <c r="F455" s="28"/>
      <c r="I455" s="28"/>
    </row>
    <row r="456" spans="6:9" x14ac:dyDescent="0.25">
      <c r="F456" s="28"/>
      <c r="I456" s="28"/>
    </row>
    <row r="457" spans="6:9" x14ac:dyDescent="0.25">
      <c r="F457" s="28"/>
      <c r="I457" s="28"/>
    </row>
    <row r="458" spans="6:9" x14ac:dyDescent="0.25">
      <c r="F458" s="28"/>
      <c r="I458" s="28"/>
    </row>
    <row r="459" spans="6:9" x14ac:dyDescent="0.25">
      <c r="F459" s="28"/>
      <c r="I459" s="28"/>
    </row>
    <row r="460" spans="6:9" x14ac:dyDescent="0.25">
      <c r="F460" s="28"/>
      <c r="I460" s="28"/>
    </row>
    <row r="461" spans="6:9" x14ac:dyDescent="0.25">
      <c r="F461" s="28"/>
      <c r="I461" s="28"/>
    </row>
    <row r="462" spans="6:9" x14ac:dyDescent="0.25">
      <c r="F462" s="28"/>
      <c r="I462" s="28"/>
    </row>
    <row r="463" spans="6:9" x14ac:dyDescent="0.25">
      <c r="F463" s="28"/>
      <c r="I463" s="28"/>
    </row>
    <row r="464" spans="6:9" x14ac:dyDescent="0.25">
      <c r="F464" s="28"/>
      <c r="I464" s="28"/>
    </row>
    <row r="465" spans="6:9" x14ac:dyDescent="0.25">
      <c r="F465" s="28"/>
      <c r="I465" s="28"/>
    </row>
    <row r="466" spans="6:9" x14ac:dyDescent="0.25">
      <c r="F466" s="28"/>
      <c r="I466" s="28"/>
    </row>
    <row r="467" spans="6:9" x14ac:dyDescent="0.25">
      <c r="F467" s="28"/>
      <c r="I467" s="28"/>
    </row>
    <row r="468" spans="6:9" x14ac:dyDescent="0.25">
      <c r="F468" s="28"/>
      <c r="I468" s="28"/>
    </row>
    <row r="469" spans="6:9" x14ac:dyDescent="0.25">
      <c r="F469" s="28"/>
      <c r="I469" s="28"/>
    </row>
    <row r="470" spans="6:9" x14ac:dyDescent="0.25">
      <c r="F470" s="28"/>
      <c r="I470" s="28"/>
    </row>
    <row r="471" spans="6:9" x14ac:dyDescent="0.25">
      <c r="F471" s="28"/>
      <c r="I471" s="28"/>
    </row>
    <row r="472" spans="6:9" x14ac:dyDescent="0.25">
      <c r="F472" s="28"/>
      <c r="I472" s="28"/>
    </row>
    <row r="473" spans="6:9" x14ac:dyDescent="0.25">
      <c r="F473" s="28"/>
      <c r="I473" s="28"/>
    </row>
    <row r="474" spans="6:9" x14ac:dyDescent="0.25">
      <c r="F474" s="28"/>
      <c r="I474" s="28"/>
    </row>
    <row r="475" spans="6:9" x14ac:dyDescent="0.25">
      <c r="F475" s="28"/>
      <c r="I475" s="28"/>
    </row>
    <row r="476" spans="6:9" x14ac:dyDescent="0.25">
      <c r="F476" s="28"/>
      <c r="I476" s="28"/>
    </row>
    <row r="477" spans="6:9" x14ac:dyDescent="0.25">
      <c r="F477" s="28"/>
      <c r="I477" s="28"/>
    </row>
    <row r="478" spans="6:9" x14ac:dyDescent="0.25">
      <c r="F478" s="28"/>
      <c r="I478" s="28"/>
    </row>
    <row r="479" spans="6:9" x14ac:dyDescent="0.25">
      <c r="F479" s="28"/>
      <c r="I479" s="28"/>
    </row>
    <row r="480" spans="6:9" x14ac:dyDescent="0.25">
      <c r="F480" s="28"/>
      <c r="I480" s="28"/>
    </row>
    <row r="481" spans="6:9" x14ac:dyDescent="0.25">
      <c r="F481" s="28"/>
      <c r="I481" s="28"/>
    </row>
    <row r="482" spans="6:9" x14ac:dyDescent="0.25">
      <c r="F482" s="28"/>
      <c r="I482" s="28"/>
    </row>
    <row r="483" spans="6:9" x14ac:dyDescent="0.25">
      <c r="F483" s="28"/>
      <c r="I483" s="28"/>
    </row>
    <row r="484" spans="6:9" x14ac:dyDescent="0.25">
      <c r="F484" s="28"/>
      <c r="I484" s="28"/>
    </row>
    <row r="485" spans="6:9" x14ac:dyDescent="0.25">
      <c r="F485" s="28"/>
      <c r="I485" s="28"/>
    </row>
    <row r="486" spans="6:9" x14ac:dyDescent="0.25">
      <c r="F486" s="28"/>
      <c r="I486" s="28"/>
    </row>
    <row r="487" spans="6:9" x14ac:dyDescent="0.25">
      <c r="F487" s="28"/>
      <c r="I487" s="28"/>
    </row>
    <row r="488" spans="6:9" x14ac:dyDescent="0.25">
      <c r="F488" s="28"/>
      <c r="I488" s="28"/>
    </row>
    <row r="489" spans="6:9" x14ac:dyDescent="0.25">
      <c r="F489" s="28"/>
      <c r="I489" s="28"/>
    </row>
    <row r="490" spans="6:9" x14ac:dyDescent="0.25">
      <c r="F490" s="28"/>
      <c r="I490" s="28"/>
    </row>
    <row r="491" spans="6:9" x14ac:dyDescent="0.25">
      <c r="F491" s="28"/>
      <c r="I491" s="28"/>
    </row>
    <row r="492" spans="6:9" x14ac:dyDescent="0.25">
      <c r="F492" s="28"/>
      <c r="I492" s="28"/>
    </row>
    <row r="493" spans="6:9" x14ac:dyDescent="0.25">
      <c r="F493" s="28"/>
      <c r="I493" s="28"/>
    </row>
    <row r="494" spans="6:9" x14ac:dyDescent="0.25">
      <c r="F494" s="28"/>
      <c r="I494" s="28"/>
    </row>
    <row r="495" spans="6:9" x14ac:dyDescent="0.25">
      <c r="F495" s="28"/>
      <c r="I495" s="28"/>
    </row>
    <row r="496" spans="6:9" x14ac:dyDescent="0.25">
      <c r="F496" s="28"/>
      <c r="I496" s="28"/>
    </row>
    <row r="497" spans="6:9" x14ac:dyDescent="0.25">
      <c r="F497" s="28"/>
      <c r="I497" s="28"/>
    </row>
    <row r="498" spans="6:9" x14ac:dyDescent="0.25">
      <c r="F498" s="28"/>
      <c r="I498" s="28"/>
    </row>
    <row r="499" spans="6:9" x14ac:dyDescent="0.25">
      <c r="F499" s="28"/>
      <c r="I499" s="28"/>
    </row>
    <row r="500" spans="6:9" x14ac:dyDescent="0.25">
      <c r="F500" s="28"/>
      <c r="I500" s="28"/>
    </row>
    <row r="501" spans="6:9" x14ac:dyDescent="0.25">
      <c r="F501" s="28"/>
      <c r="I501" s="28"/>
    </row>
    <row r="502" spans="6:9" x14ac:dyDescent="0.25">
      <c r="F502" s="28"/>
      <c r="I502" s="28"/>
    </row>
    <row r="503" spans="6:9" x14ac:dyDescent="0.25">
      <c r="F503" s="28"/>
      <c r="I503" s="28"/>
    </row>
    <row r="504" spans="6:9" x14ac:dyDescent="0.25">
      <c r="F504" s="28"/>
      <c r="I504" s="28"/>
    </row>
    <row r="505" spans="6:9" x14ac:dyDescent="0.25">
      <c r="F505" s="28"/>
      <c r="I505" s="28"/>
    </row>
    <row r="506" spans="6:9" x14ac:dyDescent="0.25">
      <c r="F506" s="28"/>
      <c r="I506" s="28"/>
    </row>
    <row r="507" spans="6:9" x14ac:dyDescent="0.25">
      <c r="F507" s="28"/>
      <c r="I507" s="28"/>
    </row>
    <row r="508" spans="6:9" x14ac:dyDescent="0.25">
      <c r="F508" s="28"/>
      <c r="I508" s="28"/>
    </row>
    <row r="509" spans="6:9" x14ac:dyDescent="0.25">
      <c r="F509" s="28"/>
      <c r="I509" s="28"/>
    </row>
    <row r="510" spans="6:9" x14ac:dyDescent="0.25">
      <c r="F510" s="28"/>
      <c r="I510" s="28"/>
    </row>
    <row r="511" spans="6:9" x14ac:dyDescent="0.25">
      <c r="F511" s="28"/>
      <c r="I511" s="28"/>
    </row>
    <row r="512" spans="6:9" x14ac:dyDescent="0.25">
      <c r="F512" s="28"/>
      <c r="I512" s="28"/>
    </row>
    <row r="513" spans="6:9" x14ac:dyDescent="0.25">
      <c r="F513" s="28"/>
      <c r="I513" s="28"/>
    </row>
    <row r="514" spans="6:9" x14ac:dyDescent="0.25">
      <c r="F514" s="28"/>
      <c r="I514" s="28"/>
    </row>
    <row r="515" spans="6:9" x14ac:dyDescent="0.25">
      <c r="F515" s="28"/>
      <c r="I515" s="28"/>
    </row>
    <row r="516" spans="6:9" x14ac:dyDescent="0.25">
      <c r="F516" s="28"/>
      <c r="I516" s="28"/>
    </row>
    <row r="517" spans="6:9" x14ac:dyDescent="0.25">
      <c r="F517" s="28"/>
      <c r="I517" s="28"/>
    </row>
    <row r="518" spans="6:9" x14ac:dyDescent="0.25">
      <c r="F518" s="28"/>
      <c r="I518" s="28"/>
    </row>
    <row r="519" spans="6:9" x14ac:dyDescent="0.25">
      <c r="F519" s="28"/>
      <c r="I519" s="28"/>
    </row>
    <row r="520" spans="6:9" x14ac:dyDescent="0.25">
      <c r="F520" s="28"/>
      <c r="I520" s="28"/>
    </row>
    <row r="521" spans="6:9" x14ac:dyDescent="0.25">
      <c r="F521" s="28"/>
      <c r="I521" s="28"/>
    </row>
    <row r="522" spans="6:9" x14ac:dyDescent="0.25">
      <c r="F522" s="28"/>
      <c r="I522" s="28"/>
    </row>
    <row r="523" spans="6:9" x14ac:dyDescent="0.25">
      <c r="F523" s="28"/>
      <c r="I523" s="28"/>
    </row>
    <row r="524" spans="6:9" x14ac:dyDescent="0.25">
      <c r="F524" s="28"/>
      <c r="I524" s="28"/>
    </row>
    <row r="525" spans="6:9" x14ac:dyDescent="0.25">
      <c r="F525" s="28"/>
      <c r="I525" s="28"/>
    </row>
    <row r="526" spans="6:9" x14ac:dyDescent="0.25">
      <c r="F526" s="28"/>
      <c r="I526" s="28"/>
    </row>
    <row r="527" spans="6:9" x14ac:dyDescent="0.25">
      <c r="F527" s="28"/>
      <c r="I527" s="28"/>
    </row>
    <row r="528" spans="6:9" x14ac:dyDescent="0.25">
      <c r="F528" s="28"/>
      <c r="I528" s="28"/>
    </row>
    <row r="529" spans="6:9" x14ac:dyDescent="0.25">
      <c r="F529" s="28"/>
      <c r="I529" s="28"/>
    </row>
    <row r="530" spans="6:9" x14ac:dyDescent="0.25">
      <c r="F530" s="28"/>
      <c r="I530" s="28"/>
    </row>
    <row r="531" spans="6:9" x14ac:dyDescent="0.25">
      <c r="F531" s="28"/>
      <c r="I531" s="28"/>
    </row>
    <row r="532" spans="6:9" x14ac:dyDescent="0.25">
      <c r="F532" s="28"/>
      <c r="I532" s="28"/>
    </row>
    <row r="533" spans="6:9" x14ac:dyDescent="0.25">
      <c r="F533" s="28"/>
      <c r="I533" s="28"/>
    </row>
    <row r="534" spans="6:9" x14ac:dyDescent="0.25">
      <c r="F534" s="28"/>
      <c r="I534" s="28"/>
    </row>
    <row r="535" spans="6:9" x14ac:dyDescent="0.25">
      <c r="F535" s="28"/>
      <c r="I535" s="28"/>
    </row>
    <row r="536" spans="6:9" x14ac:dyDescent="0.25">
      <c r="F536" s="28"/>
      <c r="I536" s="28"/>
    </row>
    <row r="537" spans="6:9" x14ac:dyDescent="0.25">
      <c r="F537" s="28"/>
      <c r="I537" s="28"/>
    </row>
    <row r="538" spans="6:9" x14ac:dyDescent="0.25">
      <c r="F538" s="28"/>
      <c r="I538" s="28"/>
    </row>
    <row r="539" spans="6:9" x14ac:dyDescent="0.25">
      <c r="F539" s="28"/>
      <c r="I539" s="28"/>
    </row>
    <row r="540" spans="6:9" x14ac:dyDescent="0.25">
      <c r="F540" s="28"/>
      <c r="I540" s="28"/>
    </row>
    <row r="541" spans="6:9" x14ac:dyDescent="0.25">
      <c r="F541" s="28"/>
      <c r="I541" s="28"/>
    </row>
    <row r="542" spans="6:9" x14ac:dyDescent="0.25">
      <c r="F542" s="28"/>
      <c r="I542" s="28"/>
    </row>
    <row r="543" spans="6:9" x14ac:dyDescent="0.25">
      <c r="F543" s="28"/>
      <c r="I543" s="28"/>
    </row>
    <row r="544" spans="6:9" x14ac:dyDescent="0.25">
      <c r="F544" s="28"/>
      <c r="I544" s="28"/>
    </row>
    <row r="545" spans="6:9" x14ac:dyDescent="0.25">
      <c r="F545" s="28"/>
      <c r="I545" s="28"/>
    </row>
    <row r="546" spans="6:9" x14ac:dyDescent="0.25">
      <c r="F546" s="28"/>
      <c r="I546" s="28"/>
    </row>
    <row r="547" spans="6:9" x14ac:dyDescent="0.25">
      <c r="F547" s="28"/>
      <c r="I547" s="28"/>
    </row>
    <row r="548" spans="6:9" x14ac:dyDescent="0.25">
      <c r="F548" s="28"/>
      <c r="I548" s="28"/>
    </row>
    <row r="549" spans="6:9" x14ac:dyDescent="0.25">
      <c r="F549" s="28"/>
      <c r="I549" s="28"/>
    </row>
    <row r="550" spans="6:9" x14ac:dyDescent="0.25">
      <c r="F550" s="28"/>
      <c r="I550" s="28"/>
    </row>
    <row r="551" spans="6:9" x14ac:dyDescent="0.25">
      <c r="F551" s="28"/>
      <c r="I551" s="28"/>
    </row>
    <row r="552" spans="6:9" x14ac:dyDescent="0.25">
      <c r="F552" s="28"/>
      <c r="I552" s="28"/>
    </row>
    <row r="553" spans="6:9" x14ac:dyDescent="0.25">
      <c r="F553" s="28"/>
      <c r="I553" s="28"/>
    </row>
    <row r="554" spans="6:9" x14ac:dyDescent="0.25">
      <c r="F554" s="28"/>
      <c r="I554" s="28"/>
    </row>
    <row r="555" spans="6:9" x14ac:dyDescent="0.25">
      <c r="F555" s="28"/>
      <c r="I555" s="28"/>
    </row>
    <row r="556" spans="6:9" x14ac:dyDescent="0.25">
      <c r="F556" s="28"/>
      <c r="I556" s="28"/>
    </row>
    <row r="557" spans="6:9" x14ac:dyDescent="0.25">
      <c r="F557" s="28"/>
      <c r="I557" s="28"/>
    </row>
    <row r="558" spans="6:9" x14ac:dyDescent="0.25">
      <c r="F558" s="28"/>
      <c r="I558" s="28"/>
    </row>
    <row r="559" spans="6:9" x14ac:dyDescent="0.25">
      <c r="F559" s="28"/>
      <c r="I559" s="28"/>
    </row>
    <row r="560" spans="6:9" x14ac:dyDescent="0.25">
      <c r="F560" s="28"/>
      <c r="I560" s="28"/>
    </row>
    <row r="561" spans="6:9" x14ac:dyDescent="0.25">
      <c r="F561" s="28"/>
      <c r="I561" s="28"/>
    </row>
    <row r="562" spans="6:9" x14ac:dyDescent="0.25">
      <c r="F562" s="28"/>
      <c r="I562" s="28"/>
    </row>
    <row r="563" spans="6:9" x14ac:dyDescent="0.25">
      <c r="F563" s="28"/>
      <c r="I563" s="28"/>
    </row>
    <row r="564" spans="6:9" x14ac:dyDescent="0.25">
      <c r="F564" s="28"/>
      <c r="I564" s="28"/>
    </row>
    <row r="565" spans="6:9" x14ac:dyDescent="0.25">
      <c r="F565" s="28"/>
      <c r="I565" s="28"/>
    </row>
    <row r="566" spans="6:9" x14ac:dyDescent="0.25">
      <c r="F566" s="28"/>
      <c r="I566" s="28"/>
    </row>
    <row r="567" spans="6:9" x14ac:dyDescent="0.25">
      <c r="F567" s="28"/>
      <c r="I567" s="28"/>
    </row>
    <row r="568" spans="6:9" x14ac:dyDescent="0.25">
      <c r="F568" s="28"/>
      <c r="I568" s="28"/>
    </row>
    <row r="569" spans="6:9" x14ac:dyDescent="0.25">
      <c r="F569" s="28"/>
      <c r="I569" s="28"/>
    </row>
    <row r="570" spans="6:9" x14ac:dyDescent="0.25">
      <c r="F570" s="28"/>
      <c r="I570" s="28"/>
    </row>
    <row r="571" spans="6:9" x14ac:dyDescent="0.25">
      <c r="F571" s="28"/>
      <c r="I571" s="28"/>
    </row>
    <row r="572" spans="6:9" x14ac:dyDescent="0.25">
      <c r="F572" s="28"/>
      <c r="I572" s="28"/>
    </row>
    <row r="573" spans="6:9" x14ac:dyDescent="0.25">
      <c r="F573" s="28"/>
      <c r="I573" s="28"/>
    </row>
    <row r="574" spans="6:9" x14ac:dyDescent="0.25">
      <c r="F574" s="28"/>
      <c r="I574" s="28"/>
    </row>
    <row r="575" spans="6:9" x14ac:dyDescent="0.25">
      <c r="F575" s="28"/>
      <c r="I575" s="28"/>
    </row>
    <row r="576" spans="6:9" x14ac:dyDescent="0.25">
      <c r="F576" s="28"/>
      <c r="I576" s="28"/>
    </row>
    <row r="577" spans="6:9" x14ac:dyDescent="0.25">
      <c r="F577" s="28"/>
      <c r="I577" s="28"/>
    </row>
    <row r="578" spans="6:9" x14ac:dyDescent="0.25">
      <c r="F578" s="28"/>
      <c r="I578" s="28"/>
    </row>
    <row r="579" spans="6:9" x14ac:dyDescent="0.25">
      <c r="F579" s="28"/>
      <c r="I579" s="28"/>
    </row>
    <row r="580" spans="6:9" x14ac:dyDescent="0.25">
      <c r="F580" s="28"/>
      <c r="I580" s="28"/>
    </row>
    <row r="581" spans="6:9" x14ac:dyDescent="0.25">
      <c r="F581" s="28"/>
      <c r="I581" s="28"/>
    </row>
    <row r="582" spans="6:9" x14ac:dyDescent="0.25">
      <c r="F582" s="28"/>
      <c r="I582" s="28"/>
    </row>
    <row r="583" spans="6:9" x14ac:dyDescent="0.25">
      <c r="F583" s="28"/>
      <c r="I583" s="28"/>
    </row>
    <row r="584" spans="6:9" x14ac:dyDescent="0.25">
      <c r="F584" s="28"/>
      <c r="I584" s="28"/>
    </row>
    <row r="585" spans="6:9" x14ac:dyDescent="0.25">
      <c r="F585" s="28"/>
      <c r="I585" s="28"/>
    </row>
    <row r="586" spans="6:9" x14ac:dyDescent="0.25">
      <c r="F586" s="28"/>
      <c r="I586" s="28"/>
    </row>
    <row r="587" spans="6:9" x14ac:dyDescent="0.25">
      <c r="F587" s="28"/>
      <c r="I587" s="28"/>
    </row>
    <row r="588" spans="6:9" x14ac:dyDescent="0.25">
      <c r="F588" s="28"/>
      <c r="I588" s="28"/>
    </row>
    <row r="589" spans="6:9" x14ac:dyDescent="0.25">
      <c r="F589" s="28"/>
      <c r="I589" s="28"/>
    </row>
    <row r="590" spans="6:9" x14ac:dyDescent="0.25">
      <c r="F590" s="28"/>
      <c r="I590" s="28"/>
    </row>
    <row r="591" spans="6:9" x14ac:dyDescent="0.25">
      <c r="F591" s="28"/>
      <c r="I591" s="28"/>
    </row>
    <row r="592" spans="6:9" x14ac:dyDescent="0.25">
      <c r="F592" s="28"/>
      <c r="I592" s="28"/>
    </row>
    <row r="593" spans="6:9" x14ac:dyDescent="0.25">
      <c r="F593" s="28"/>
      <c r="I593" s="28"/>
    </row>
    <row r="594" spans="6:9" x14ac:dyDescent="0.25">
      <c r="F594" s="28"/>
      <c r="I594" s="28"/>
    </row>
    <row r="595" spans="6:9" x14ac:dyDescent="0.25">
      <c r="F595" s="28"/>
      <c r="I595" s="28"/>
    </row>
    <row r="596" spans="6:9" x14ac:dyDescent="0.25">
      <c r="F596" s="28"/>
      <c r="I596" s="28"/>
    </row>
    <row r="597" spans="6:9" x14ac:dyDescent="0.25">
      <c r="F597" s="28"/>
      <c r="I597" s="28"/>
    </row>
    <row r="598" spans="6:9" x14ac:dyDescent="0.25">
      <c r="F598" s="28"/>
      <c r="I598" s="28"/>
    </row>
    <row r="599" spans="6:9" x14ac:dyDescent="0.25">
      <c r="F599" s="28"/>
      <c r="I599" s="28"/>
    </row>
    <row r="600" spans="6:9" x14ac:dyDescent="0.25">
      <c r="F600" s="28"/>
      <c r="I600" s="28"/>
    </row>
    <row r="601" spans="6:9" x14ac:dyDescent="0.25">
      <c r="F601" s="28"/>
      <c r="I601" s="28"/>
    </row>
    <row r="602" spans="6:9" x14ac:dyDescent="0.25">
      <c r="F602" s="28"/>
      <c r="I602" s="28"/>
    </row>
    <row r="603" spans="6:9" x14ac:dyDescent="0.25">
      <c r="F603" s="28"/>
      <c r="I603" s="28"/>
    </row>
    <row r="604" spans="6:9" x14ac:dyDescent="0.25">
      <c r="F604" s="28"/>
      <c r="I604" s="28"/>
    </row>
    <row r="605" spans="6:9" x14ac:dyDescent="0.25">
      <c r="F605" s="28"/>
      <c r="I605" s="28"/>
    </row>
    <row r="606" spans="6:9" x14ac:dyDescent="0.25">
      <c r="F606" s="28"/>
      <c r="I606" s="28"/>
    </row>
    <row r="607" spans="6:9" x14ac:dyDescent="0.25">
      <c r="F607" s="28"/>
      <c r="I607" s="28"/>
    </row>
    <row r="608" spans="6:9" x14ac:dyDescent="0.25">
      <c r="F608" s="28"/>
      <c r="I608" s="28"/>
    </row>
    <row r="609" spans="6:9" x14ac:dyDescent="0.25">
      <c r="F609" s="28"/>
      <c r="I609" s="28"/>
    </row>
    <row r="610" spans="6:9" x14ac:dyDescent="0.25">
      <c r="F610" s="28"/>
      <c r="I610" s="28"/>
    </row>
    <row r="611" spans="6:9" x14ac:dyDescent="0.25">
      <c r="F611" s="28"/>
      <c r="I611" s="28"/>
    </row>
    <row r="612" spans="6:9" x14ac:dyDescent="0.25">
      <c r="F612" s="28"/>
      <c r="I612" s="28"/>
    </row>
    <row r="613" spans="6:9" x14ac:dyDescent="0.25">
      <c r="F613" s="28"/>
      <c r="I613" s="28"/>
    </row>
    <row r="614" spans="6:9" x14ac:dyDescent="0.25">
      <c r="F614" s="28"/>
      <c r="I614" s="28"/>
    </row>
    <row r="615" spans="6:9" x14ac:dyDescent="0.25">
      <c r="F615" s="28"/>
      <c r="I615" s="28"/>
    </row>
    <row r="616" spans="6:9" x14ac:dyDescent="0.25">
      <c r="F616" s="28"/>
      <c r="I616" s="28"/>
    </row>
    <row r="617" spans="6:9" x14ac:dyDescent="0.25">
      <c r="F617" s="28"/>
      <c r="I617" s="28"/>
    </row>
    <row r="618" spans="6:9" x14ac:dyDescent="0.25">
      <c r="F618" s="28"/>
      <c r="I618" s="28"/>
    </row>
    <row r="619" spans="6:9" x14ac:dyDescent="0.25">
      <c r="F619" s="28"/>
      <c r="I619" s="28"/>
    </row>
    <row r="620" spans="6:9" x14ac:dyDescent="0.25">
      <c r="F620" s="28"/>
      <c r="I620" s="28"/>
    </row>
    <row r="621" spans="6:9" x14ac:dyDescent="0.25">
      <c r="F621" s="28"/>
      <c r="I621" s="28"/>
    </row>
    <row r="622" spans="6:9" x14ac:dyDescent="0.25">
      <c r="F622" s="28"/>
      <c r="I622" s="28"/>
    </row>
    <row r="623" spans="6:9" x14ac:dyDescent="0.25">
      <c r="F623" s="28"/>
      <c r="I623" s="28"/>
    </row>
    <row r="624" spans="6:9" x14ac:dyDescent="0.25">
      <c r="F624" s="28"/>
      <c r="I624" s="28"/>
    </row>
    <row r="625" spans="6:9" x14ac:dyDescent="0.25">
      <c r="F625" s="28"/>
      <c r="I625" s="28"/>
    </row>
    <row r="626" spans="6:9" x14ac:dyDescent="0.25">
      <c r="F626" s="28"/>
      <c r="I626" s="28"/>
    </row>
    <row r="627" spans="6:9" x14ac:dyDescent="0.25">
      <c r="F627" s="28"/>
      <c r="I627" s="28"/>
    </row>
    <row r="628" spans="6:9" x14ac:dyDescent="0.25">
      <c r="F628" s="28"/>
      <c r="I628" s="28"/>
    </row>
    <row r="629" spans="6:9" x14ac:dyDescent="0.25">
      <c r="F629" s="28"/>
      <c r="I629" s="28"/>
    </row>
    <row r="630" spans="6:9" x14ac:dyDescent="0.25">
      <c r="F630" s="28"/>
      <c r="I630" s="28"/>
    </row>
    <row r="631" spans="6:9" x14ac:dyDescent="0.25">
      <c r="F631" s="28"/>
      <c r="I631" s="28"/>
    </row>
    <row r="632" spans="6:9" x14ac:dyDescent="0.25">
      <c r="F632" s="28"/>
      <c r="I632" s="28"/>
    </row>
    <row r="633" spans="6:9" x14ac:dyDescent="0.25">
      <c r="F633" s="28"/>
      <c r="I633" s="28"/>
    </row>
    <row r="634" spans="6:9" x14ac:dyDescent="0.25">
      <c r="F634" s="28"/>
      <c r="I634" s="28"/>
    </row>
    <row r="635" spans="6:9" x14ac:dyDescent="0.25">
      <c r="F635" s="28"/>
      <c r="I635" s="28"/>
    </row>
    <row r="636" spans="6:9" x14ac:dyDescent="0.25">
      <c r="F636" s="28"/>
      <c r="I636" s="28"/>
    </row>
    <row r="637" spans="6:9" x14ac:dyDescent="0.25">
      <c r="F637" s="28"/>
      <c r="I637" s="28"/>
    </row>
    <row r="638" spans="6:9" x14ac:dyDescent="0.25">
      <c r="F638" s="28"/>
      <c r="I638" s="28"/>
    </row>
    <row r="639" spans="6:9" x14ac:dyDescent="0.25">
      <c r="F639" s="28"/>
      <c r="I639" s="28"/>
    </row>
    <row r="640" spans="6:9" x14ac:dyDescent="0.25">
      <c r="F640" s="28"/>
      <c r="I640" s="28"/>
    </row>
    <row r="641" spans="6:9" x14ac:dyDescent="0.25">
      <c r="F641" s="28"/>
      <c r="I641" s="28"/>
    </row>
    <row r="642" spans="6:9" x14ac:dyDescent="0.25">
      <c r="F642" s="28"/>
      <c r="I642" s="28"/>
    </row>
    <row r="643" spans="6:9" x14ac:dyDescent="0.25">
      <c r="F643" s="28"/>
      <c r="I643" s="28"/>
    </row>
    <row r="644" spans="6:9" x14ac:dyDescent="0.25">
      <c r="F644" s="28"/>
      <c r="I644" s="28"/>
    </row>
    <row r="645" spans="6:9" x14ac:dyDescent="0.25">
      <c r="F645" s="28"/>
      <c r="I645" s="28"/>
    </row>
    <row r="646" spans="6:9" x14ac:dyDescent="0.25">
      <c r="F646" s="28"/>
      <c r="I646" s="28"/>
    </row>
    <row r="647" spans="6:9" x14ac:dyDescent="0.25">
      <c r="F647" s="28"/>
      <c r="I647" s="28"/>
    </row>
    <row r="648" spans="6:9" x14ac:dyDescent="0.25">
      <c r="F648" s="28"/>
      <c r="I648" s="28"/>
    </row>
    <row r="649" spans="6:9" x14ac:dyDescent="0.25">
      <c r="F649" s="28"/>
      <c r="I649" s="28"/>
    </row>
    <row r="650" spans="6:9" x14ac:dyDescent="0.25">
      <c r="F650" s="28"/>
      <c r="I650" s="28"/>
    </row>
    <row r="651" spans="6:9" x14ac:dyDescent="0.25">
      <c r="F651" s="28"/>
      <c r="I651" s="28"/>
    </row>
    <row r="652" spans="6:9" x14ac:dyDescent="0.25">
      <c r="F652" s="28"/>
      <c r="I652" s="28"/>
    </row>
    <row r="653" spans="6:9" x14ac:dyDescent="0.25">
      <c r="F653" s="28"/>
      <c r="I653" s="28"/>
    </row>
    <row r="654" spans="6:9" x14ac:dyDescent="0.25">
      <c r="F654" s="28"/>
      <c r="I654" s="28"/>
    </row>
    <row r="655" spans="6:9" x14ac:dyDescent="0.25">
      <c r="F655" s="28"/>
      <c r="I655" s="28"/>
    </row>
    <row r="656" spans="6:9" x14ac:dyDescent="0.25">
      <c r="F656" s="28"/>
      <c r="I656" s="28"/>
    </row>
    <row r="657" spans="6:9" x14ac:dyDescent="0.25">
      <c r="F657" s="28"/>
      <c r="I657" s="28"/>
    </row>
    <row r="658" spans="6:9" x14ac:dyDescent="0.25">
      <c r="F658" s="28"/>
      <c r="I658" s="28"/>
    </row>
    <row r="659" spans="6:9" x14ac:dyDescent="0.25">
      <c r="F659" s="28"/>
      <c r="I659" s="28"/>
    </row>
    <row r="660" spans="6:9" x14ac:dyDescent="0.25">
      <c r="F660" s="28"/>
      <c r="I660" s="28"/>
    </row>
    <row r="661" spans="6:9" x14ac:dyDescent="0.25">
      <c r="F661" s="28"/>
      <c r="I661" s="28"/>
    </row>
    <row r="662" spans="6:9" x14ac:dyDescent="0.25">
      <c r="F662" s="28"/>
      <c r="I662" s="28"/>
    </row>
    <row r="663" spans="6:9" x14ac:dyDescent="0.25">
      <c r="F663" s="28"/>
      <c r="I663" s="28"/>
    </row>
    <row r="664" spans="6:9" x14ac:dyDescent="0.25">
      <c r="F664" s="28"/>
      <c r="I664" s="28"/>
    </row>
    <row r="665" spans="6:9" x14ac:dyDescent="0.25">
      <c r="F665" s="28"/>
      <c r="I665" s="28"/>
    </row>
    <row r="666" spans="6:9" x14ac:dyDescent="0.25">
      <c r="F666" s="28"/>
      <c r="I666" s="28"/>
    </row>
    <row r="667" spans="6:9" x14ac:dyDescent="0.25">
      <c r="F667" s="28"/>
      <c r="I667" s="28"/>
    </row>
    <row r="668" spans="6:9" x14ac:dyDescent="0.25">
      <c r="F668" s="28"/>
      <c r="I668" s="28"/>
    </row>
    <row r="669" spans="6:9" x14ac:dyDescent="0.25">
      <c r="F669" s="28"/>
      <c r="I669" s="28"/>
    </row>
    <row r="670" spans="6:9" x14ac:dyDescent="0.25">
      <c r="F670" s="28"/>
      <c r="I670" s="28"/>
    </row>
    <row r="671" spans="6:9" x14ac:dyDescent="0.25">
      <c r="F671" s="28"/>
      <c r="I671" s="28"/>
    </row>
    <row r="672" spans="6:9" x14ac:dyDescent="0.25">
      <c r="F672" s="28"/>
      <c r="I672" s="28"/>
    </row>
    <row r="673" spans="6:9" x14ac:dyDescent="0.25">
      <c r="F673" s="28"/>
      <c r="I673" s="28"/>
    </row>
    <row r="674" spans="6:9" x14ac:dyDescent="0.25">
      <c r="F674" s="28"/>
      <c r="I674" s="28"/>
    </row>
    <row r="675" spans="6:9" x14ac:dyDescent="0.25">
      <c r="F675" s="28"/>
      <c r="I675" s="28"/>
    </row>
    <row r="676" spans="6:9" x14ac:dyDescent="0.25">
      <c r="F676" s="28"/>
      <c r="I676" s="28"/>
    </row>
    <row r="677" spans="6:9" x14ac:dyDescent="0.25">
      <c r="F677" s="28"/>
      <c r="I677" s="28"/>
    </row>
    <row r="678" spans="6:9" x14ac:dyDescent="0.25">
      <c r="F678" s="28"/>
      <c r="I678" s="28"/>
    </row>
    <row r="679" spans="6:9" x14ac:dyDescent="0.25">
      <c r="F679" s="28"/>
      <c r="I679" s="28"/>
    </row>
    <row r="680" spans="6:9" x14ac:dyDescent="0.25">
      <c r="F680" s="28"/>
      <c r="I680" s="28"/>
    </row>
    <row r="681" spans="6:9" x14ac:dyDescent="0.25">
      <c r="F681" s="28"/>
      <c r="I681" s="28"/>
    </row>
    <row r="682" spans="6:9" x14ac:dyDescent="0.25">
      <c r="F682" s="28"/>
      <c r="I682" s="28"/>
    </row>
    <row r="683" spans="6:9" x14ac:dyDescent="0.25">
      <c r="F683" s="28"/>
      <c r="I683" s="28"/>
    </row>
    <row r="684" spans="6:9" x14ac:dyDescent="0.25">
      <c r="F684" s="28"/>
      <c r="I684" s="28"/>
    </row>
    <row r="685" spans="6:9" x14ac:dyDescent="0.25">
      <c r="F685" s="28"/>
      <c r="I685" s="28"/>
    </row>
    <row r="686" spans="6:9" x14ac:dyDescent="0.25">
      <c r="F686" s="28"/>
      <c r="I686" s="28"/>
    </row>
    <row r="687" spans="6:9" x14ac:dyDescent="0.25">
      <c r="F687" s="28"/>
      <c r="I687" s="28"/>
    </row>
    <row r="688" spans="6:9" x14ac:dyDescent="0.25">
      <c r="F688" s="28"/>
      <c r="I688" s="28"/>
    </row>
    <row r="689" spans="6:9" x14ac:dyDescent="0.25">
      <c r="F689" s="28"/>
      <c r="I689" s="28"/>
    </row>
    <row r="690" spans="6:9" x14ac:dyDescent="0.25">
      <c r="F690" s="28"/>
      <c r="I690" s="28"/>
    </row>
    <row r="691" spans="6:9" x14ac:dyDescent="0.25">
      <c r="F691" s="28"/>
      <c r="I691" s="28"/>
    </row>
    <row r="692" spans="6:9" x14ac:dyDescent="0.25">
      <c r="F692" s="28"/>
      <c r="I692" s="28"/>
    </row>
    <row r="693" spans="6:9" x14ac:dyDescent="0.25">
      <c r="F693" s="28"/>
      <c r="I693" s="28"/>
    </row>
    <row r="694" spans="6:9" x14ac:dyDescent="0.25">
      <c r="F694" s="28"/>
      <c r="I694" s="28"/>
    </row>
    <row r="695" spans="6:9" x14ac:dyDescent="0.25">
      <c r="F695" s="28"/>
      <c r="I695" s="28"/>
    </row>
    <row r="696" spans="6:9" x14ac:dyDescent="0.25">
      <c r="F696" s="28"/>
      <c r="I696" s="28"/>
    </row>
    <row r="697" spans="6:9" x14ac:dyDescent="0.25">
      <c r="F697" s="28"/>
      <c r="I697" s="28"/>
    </row>
    <row r="698" spans="6:9" x14ac:dyDescent="0.25">
      <c r="F698" s="28"/>
      <c r="I698" s="28"/>
    </row>
    <row r="699" spans="6:9" x14ac:dyDescent="0.25">
      <c r="F699" s="28"/>
      <c r="I699" s="28"/>
    </row>
    <row r="700" spans="6:9" x14ac:dyDescent="0.25">
      <c r="F700" s="28"/>
      <c r="I700" s="28"/>
    </row>
    <row r="701" spans="6:9" x14ac:dyDescent="0.25">
      <c r="F701" s="28"/>
      <c r="I701" s="28"/>
    </row>
    <row r="702" spans="6:9" x14ac:dyDescent="0.25">
      <c r="F702" s="28"/>
      <c r="I702" s="28"/>
    </row>
    <row r="703" spans="6:9" x14ac:dyDescent="0.25">
      <c r="F703" s="28"/>
      <c r="I703" s="28"/>
    </row>
    <row r="704" spans="6:9" x14ac:dyDescent="0.25">
      <c r="F704" s="28"/>
      <c r="I704" s="28"/>
    </row>
    <row r="705" spans="6:9" x14ac:dyDescent="0.25">
      <c r="F705" s="28"/>
      <c r="I705" s="28"/>
    </row>
    <row r="706" spans="6:9" x14ac:dyDescent="0.25">
      <c r="F706" s="28"/>
      <c r="I706" s="28"/>
    </row>
    <row r="707" spans="6:9" x14ac:dyDescent="0.25">
      <c r="F707" s="28"/>
      <c r="I707" s="28"/>
    </row>
    <row r="708" spans="6:9" x14ac:dyDescent="0.25">
      <c r="F708" s="28"/>
      <c r="I708" s="28"/>
    </row>
    <row r="709" spans="6:9" x14ac:dyDescent="0.25">
      <c r="F709" s="28"/>
      <c r="I709" s="28"/>
    </row>
    <row r="710" spans="6:9" x14ac:dyDescent="0.25">
      <c r="F710" s="28"/>
      <c r="I710" s="28"/>
    </row>
    <row r="711" spans="6:9" x14ac:dyDescent="0.25">
      <c r="F711" s="28"/>
      <c r="I711" s="28"/>
    </row>
    <row r="712" spans="6:9" x14ac:dyDescent="0.25">
      <c r="F712" s="28"/>
      <c r="I712" s="28"/>
    </row>
    <row r="713" spans="6:9" x14ac:dyDescent="0.25">
      <c r="F713" s="28"/>
      <c r="I713" s="28"/>
    </row>
    <row r="714" spans="6:9" x14ac:dyDescent="0.25">
      <c r="F714" s="28"/>
      <c r="I714" s="28"/>
    </row>
    <row r="715" spans="6:9" x14ac:dyDescent="0.25">
      <c r="F715" s="28"/>
      <c r="I715" s="28"/>
    </row>
    <row r="716" spans="6:9" x14ac:dyDescent="0.25">
      <c r="F716" s="28"/>
      <c r="I716" s="28"/>
    </row>
    <row r="717" spans="6:9" x14ac:dyDescent="0.25">
      <c r="F717" s="28"/>
      <c r="I717" s="28"/>
    </row>
    <row r="718" spans="6:9" x14ac:dyDescent="0.25">
      <c r="F718" s="28"/>
      <c r="I718" s="28"/>
    </row>
    <row r="719" spans="6:9" x14ac:dyDescent="0.25">
      <c r="F719" s="28"/>
      <c r="I719" s="28"/>
    </row>
    <row r="720" spans="6:9" x14ac:dyDescent="0.25">
      <c r="F720" s="28"/>
      <c r="I720" s="28"/>
    </row>
    <row r="721" spans="6:9" x14ac:dyDescent="0.25">
      <c r="F721" s="28"/>
      <c r="I721" s="28"/>
    </row>
    <row r="722" spans="6:9" x14ac:dyDescent="0.25">
      <c r="F722" s="28"/>
      <c r="I722" s="28"/>
    </row>
    <row r="723" spans="6:9" x14ac:dyDescent="0.25">
      <c r="F723" s="28"/>
      <c r="I723" s="28"/>
    </row>
    <row r="724" spans="6:9" x14ac:dyDescent="0.25">
      <c r="F724" s="28"/>
      <c r="I724" s="28"/>
    </row>
    <row r="725" spans="6:9" x14ac:dyDescent="0.25">
      <c r="F725" s="28"/>
      <c r="I725" s="28"/>
    </row>
    <row r="726" spans="6:9" x14ac:dyDescent="0.25">
      <c r="F726" s="28"/>
      <c r="I726" s="28"/>
    </row>
    <row r="727" spans="6:9" x14ac:dyDescent="0.25">
      <c r="F727" s="28"/>
      <c r="I727" s="28"/>
    </row>
    <row r="728" spans="6:9" x14ac:dyDescent="0.25">
      <c r="F728" s="28"/>
      <c r="I728" s="28"/>
    </row>
    <row r="729" spans="6:9" x14ac:dyDescent="0.25">
      <c r="F729" s="28"/>
      <c r="I729" s="28"/>
    </row>
    <row r="730" spans="6:9" x14ac:dyDescent="0.25">
      <c r="F730" s="28"/>
      <c r="I730" s="28"/>
    </row>
    <row r="731" spans="6:9" x14ac:dyDescent="0.25">
      <c r="F731" s="28"/>
      <c r="I731" s="28"/>
    </row>
    <row r="732" spans="6:9" x14ac:dyDescent="0.25">
      <c r="F732" s="28"/>
      <c r="I732" s="28"/>
    </row>
    <row r="733" spans="6:9" x14ac:dyDescent="0.25">
      <c r="F733" s="28"/>
      <c r="I733" s="28"/>
    </row>
    <row r="734" spans="6:9" x14ac:dyDescent="0.25">
      <c r="F734" s="28"/>
      <c r="I734" s="28"/>
    </row>
    <row r="735" spans="6:9" x14ac:dyDescent="0.25">
      <c r="F735" s="28"/>
      <c r="I735" s="28"/>
    </row>
    <row r="736" spans="6:9" x14ac:dyDescent="0.25">
      <c r="F736" s="28"/>
      <c r="I736" s="28"/>
    </row>
    <row r="737" spans="6:9" x14ac:dyDescent="0.25">
      <c r="F737" s="28"/>
      <c r="I737" s="28"/>
    </row>
    <row r="738" spans="6:9" x14ac:dyDescent="0.25">
      <c r="F738" s="28"/>
      <c r="I738" s="28"/>
    </row>
    <row r="739" spans="6:9" x14ac:dyDescent="0.25">
      <c r="F739" s="28"/>
      <c r="I739" s="28"/>
    </row>
    <row r="740" spans="6:9" x14ac:dyDescent="0.25">
      <c r="F740" s="28"/>
      <c r="I740" s="28"/>
    </row>
    <row r="741" spans="6:9" x14ac:dyDescent="0.25">
      <c r="F741" s="28"/>
      <c r="I741" s="28"/>
    </row>
    <row r="742" spans="6:9" x14ac:dyDescent="0.25">
      <c r="F742" s="28"/>
      <c r="I742" s="28"/>
    </row>
    <row r="743" spans="6:9" x14ac:dyDescent="0.25">
      <c r="F743" s="28"/>
      <c r="I743" s="28"/>
    </row>
    <row r="744" spans="6:9" x14ac:dyDescent="0.25">
      <c r="F744" s="28"/>
      <c r="I744" s="28"/>
    </row>
    <row r="745" spans="6:9" x14ac:dyDescent="0.25">
      <c r="F745" s="28"/>
      <c r="I745" s="28"/>
    </row>
    <row r="746" spans="6:9" x14ac:dyDescent="0.25">
      <c r="F746" s="28"/>
      <c r="I746" s="28"/>
    </row>
    <row r="747" spans="6:9" x14ac:dyDescent="0.25">
      <c r="F747" s="28"/>
      <c r="I747" s="28"/>
    </row>
    <row r="748" spans="6:9" x14ac:dyDescent="0.25">
      <c r="F748" s="28"/>
      <c r="I748" s="28"/>
    </row>
    <row r="749" spans="6:9" x14ac:dyDescent="0.25">
      <c r="F749" s="28"/>
      <c r="I749" s="28"/>
    </row>
    <row r="750" spans="6:9" x14ac:dyDescent="0.25">
      <c r="F750" s="28"/>
      <c r="I750" s="28"/>
    </row>
    <row r="751" spans="6:9" x14ac:dyDescent="0.25">
      <c r="F751" s="28"/>
      <c r="I751" s="28"/>
    </row>
    <row r="752" spans="6:9" x14ac:dyDescent="0.25">
      <c r="F752" s="28"/>
      <c r="I752" s="28"/>
    </row>
    <row r="753" spans="6:9" x14ac:dyDescent="0.25">
      <c r="F753" s="28"/>
      <c r="I753" s="28"/>
    </row>
    <row r="754" spans="6:9" x14ac:dyDescent="0.25">
      <c r="F754" s="28"/>
      <c r="I754" s="28"/>
    </row>
    <row r="755" spans="6:9" x14ac:dyDescent="0.25">
      <c r="F755" s="28"/>
      <c r="I755" s="28"/>
    </row>
    <row r="756" spans="6:9" x14ac:dyDescent="0.25">
      <c r="F756" s="28"/>
      <c r="I756" s="28"/>
    </row>
    <row r="757" spans="6:9" x14ac:dyDescent="0.25">
      <c r="F757" s="28"/>
      <c r="I757" s="28"/>
    </row>
    <row r="758" spans="6:9" x14ac:dyDescent="0.25">
      <c r="F758" s="28"/>
      <c r="I758" s="28"/>
    </row>
    <row r="759" spans="6:9" x14ac:dyDescent="0.25">
      <c r="F759" s="28"/>
      <c r="I759" s="28"/>
    </row>
    <row r="760" spans="6:9" x14ac:dyDescent="0.25">
      <c r="F760" s="28"/>
      <c r="I760" s="28"/>
    </row>
    <row r="761" spans="6:9" x14ac:dyDescent="0.25">
      <c r="F761" s="28"/>
      <c r="I761" s="28"/>
    </row>
    <row r="762" spans="6:9" x14ac:dyDescent="0.25">
      <c r="F762" s="28"/>
      <c r="I762" s="28"/>
    </row>
    <row r="763" spans="6:9" x14ac:dyDescent="0.25">
      <c r="F763" s="28"/>
      <c r="I763" s="28"/>
    </row>
    <row r="764" spans="6:9" x14ac:dyDescent="0.25">
      <c r="F764" s="28"/>
      <c r="I764" s="28"/>
    </row>
    <row r="765" spans="6:9" x14ac:dyDescent="0.25">
      <c r="F765" s="28"/>
      <c r="I765" s="28"/>
    </row>
    <row r="766" spans="6:9" x14ac:dyDescent="0.25">
      <c r="F766" s="28"/>
      <c r="I766" s="28"/>
    </row>
    <row r="767" spans="6:9" x14ac:dyDescent="0.25">
      <c r="F767" s="28"/>
      <c r="I767" s="28"/>
    </row>
    <row r="768" spans="6:9" x14ac:dyDescent="0.25">
      <c r="F768" s="28"/>
      <c r="I768" s="28"/>
    </row>
    <row r="769" spans="6:9" x14ac:dyDescent="0.25">
      <c r="F769" s="28"/>
      <c r="I769" s="28"/>
    </row>
    <row r="770" spans="6:9" x14ac:dyDescent="0.25">
      <c r="F770" s="28"/>
      <c r="I770" s="28"/>
    </row>
    <row r="771" spans="6:9" x14ac:dyDescent="0.25">
      <c r="F771" s="28"/>
      <c r="I771" s="28"/>
    </row>
    <row r="772" spans="6:9" x14ac:dyDescent="0.25">
      <c r="F772" s="28"/>
      <c r="I772" s="28"/>
    </row>
    <row r="773" spans="6:9" x14ac:dyDescent="0.25">
      <c r="F773" s="28"/>
      <c r="I773" s="28"/>
    </row>
    <row r="774" spans="6:9" x14ac:dyDescent="0.25">
      <c r="F774" s="28"/>
      <c r="I774" s="28"/>
    </row>
    <row r="775" spans="6:9" x14ac:dyDescent="0.25">
      <c r="F775" s="28"/>
      <c r="I775" s="28"/>
    </row>
    <row r="776" spans="6:9" x14ac:dyDescent="0.25">
      <c r="F776" s="28"/>
      <c r="I776" s="28"/>
    </row>
    <row r="777" spans="6:9" x14ac:dyDescent="0.25">
      <c r="F777" s="28"/>
      <c r="I777" s="28"/>
    </row>
    <row r="778" spans="6:9" x14ac:dyDescent="0.25">
      <c r="F778" s="28"/>
      <c r="I778" s="28"/>
    </row>
    <row r="779" spans="6:9" x14ac:dyDescent="0.25">
      <c r="F779" s="28"/>
      <c r="I779" s="28"/>
    </row>
    <row r="780" spans="6:9" x14ac:dyDescent="0.25">
      <c r="F780" s="28"/>
      <c r="I780" s="28"/>
    </row>
    <row r="781" spans="6:9" x14ac:dyDescent="0.25">
      <c r="F781" s="28"/>
      <c r="I781" s="28"/>
    </row>
    <row r="782" spans="6:9" x14ac:dyDescent="0.25">
      <c r="F782" s="28"/>
      <c r="I782" s="28"/>
    </row>
    <row r="783" spans="6:9" x14ac:dyDescent="0.25">
      <c r="F783" s="28"/>
      <c r="I783" s="28"/>
    </row>
    <row r="784" spans="6:9" x14ac:dyDescent="0.25">
      <c r="F784" s="28"/>
      <c r="I784" s="28"/>
    </row>
    <row r="785" spans="6:9" x14ac:dyDescent="0.25">
      <c r="F785" s="28"/>
      <c r="I785" s="28"/>
    </row>
    <row r="786" spans="6:9" x14ac:dyDescent="0.25">
      <c r="F786" s="28"/>
      <c r="I786" s="28"/>
    </row>
    <row r="787" spans="6:9" x14ac:dyDescent="0.25">
      <c r="F787" s="28"/>
      <c r="I787" s="28"/>
    </row>
    <row r="788" spans="6:9" x14ac:dyDescent="0.25">
      <c r="F788" s="28"/>
      <c r="I788" s="28"/>
    </row>
    <row r="789" spans="6:9" x14ac:dyDescent="0.25">
      <c r="F789" s="28"/>
      <c r="I789" s="28"/>
    </row>
    <row r="790" spans="6:9" x14ac:dyDescent="0.25">
      <c r="F790" s="28"/>
      <c r="I790" s="28"/>
    </row>
    <row r="791" spans="6:9" x14ac:dyDescent="0.25">
      <c r="F791" s="28"/>
      <c r="I791" s="28"/>
    </row>
    <row r="792" spans="6:9" x14ac:dyDescent="0.25">
      <c r="F792" s="28"/>
      <c r="I792" s="28"/>
    </row>
    <row r="793" spans="6:9" x14ac:dyDescent="0.25">
      <c r="F793" s="28"/>
      <c r="I793" s="28"/>
    </row>
    <row r="794" spans="6:9" x14ac:dyDescent="0.25">
      <c r="F794" s="28"/>
      <c r="I794" s="28"/>
    </row>
    <row r="795" spans="6:9" x14ac:dyDescent="0.25">
      <c r="F795" s="28"/>
      <c r="I795" s="28"/>
    </row>
    <row r="796" spans="6:9" x14ac:dyDescent="0.25">
      <c r="F796" s="28"/>
      <c r="I796" s="28"/>
    </row>
    <row r="797" spans="6:9" x14ac:dyDescent="0.25">
      <c r="F797" s="28"/>
      <c r="I797" s="28"/>
    </row>
    <row r="798" spans="6:9" x14ac:dyDescent="0.25">
      <c r="F798" s="28"/>
      <c r="I798" s="28"/>
    </row>
    <row r="799" spans="6:9" x14ac:dyDescent="0.25">
      <c r="F799" s="28"/>
      <c r="I799" s="28"/>
    </row>
    <row r="800" spans="6:9" x14ac:dyDescent="0.25">
      <c r="F800" s="28"/>
      <c r="I800" s="28"/>
    </row>
    <row r="801" spans="6:9" x14ac:dyDescent="0.25">
      <c r="F801" s="28"/>
      <c r="I801" s="28"/>
    </row>
    <row r="802" spans="6:9" x14ac:dyDescent="0.25">
      <c r="F802" s="28"/>
      <c r="I802" s="28"/>
    </row>
    <row r="803" spans="6:9" x14ac:dyDescent="0.25">
      <c r="F803" s="28"/>
      <c r="I803" s="28"/>
    </row>
    <row r="804" spans="6:9" x14ac:dyDescent="0.25">
      <c r="F804" s="28"/>
      <c r="I804" s="28"/>
    </row>
    <row r="805" spans="6:9" x14ac:dyDescent="0.25">
      <c r="F805" s="28"/>
      <c r="I805" s="28"/>
    </row>
    <row r="806" spans="6:9" x14ac:dyDescent="0.25">
      <c r="F806" s="28"/>
      <c r="I806" s="28"/>
    </row>
    <row r="807" spans="6:9" x14ac:dyDescent="0.25">
      <c r="F807" s="28"/>
      <c r="I807" s="28"/>
    </row>
    <row r="808" spans="6:9" x14ac:dyDescent="0.25">
      <c r="F808" s="28"/>
      <c r="I808" s="28"/>
    </row>
    <row r="809" spans="6:9" x14ac:dyDescent="0.25">
      <c r="F809" s="28"/>
      <c r="I809" s="28"/>
    </row>
    <row r="810" spans="6:9" x14ac:dyDescent="0.25">
      <c r="F810" s="28"/>
      <c r="I810" s="28"/>
    </row>
    <row r="811" spans="6:9" x14ac:dyDescent="0.25">
      <c r="F811" s="28"/>
      <c r="I811" s="28"/>
    </row>
    <row r="812" spans="6:9" x14ac:dyDescent="0.25">
      <c r="F812" s="28"/>
      <c r="I812" s="28"/>
    </row>
    <row r="813" spans="6:9" x14ac:dyDescent="0.25">
      <c r="F813" s="28"/>
      <c r="I813" s="28"/>
    </row>
    <row r="814" spans="6:9" x14ac:dyDescent="0.25">
      <c r="F814" s="28"/>
      <c r="I814" s="28"/>
    </row>
    <row r="815" spans="6:9" x14ac:dyDescent="0.25">
      <c r="F815" s="28"/>
      <c r="I815" s="28"/>
    </row>
    <row r="816" spans="6:9" x14ac:dyDescent="0.25">
      <c r="F816" s="28"/>
      <c r="I816" s="28"/>
    </row>
    <row r="817" spans="6:9" x14ac:dyDescent="0.25">
      <c r="F817" s="28"/>
      <c r="I817" s="28"/>
    </row>
    <row r="818" spans="6:9" x14ac:dyDescent="0.25">
      <c r="F818" s="28"/>
      <c r="I818" s="28"/>
    </row>
    <row r="819" spans="6:9" x14ac:dyDescent="0.25">
      <c r="F819" s="28"/>
      <c r="I819" s="28"/>
    </row>
    <row r="820" spans="6:9" x14ac:dyDescent="0.25">
      <c r="F820" s="28"/>
      <c r="I820" s="28"/>
    </row>
    <row r="821" spans="6:9" x14ac:dyDescent="0.25">
      <c r="F821" s="28"/>
      <c r="I821" s="28"/>
    </row>
    <row r="822" spans="6:9" x14ac:dyDescent="0.25">
      <c r="F822" s="28"/>
      <c r="I822" s="28"/>
    </row>
    <row r="823" spans="6:9" x14ac:dyDescent="0.25">
      <c r="F823" s="28"/>
      <c r="I823" s="28"/>
    </row>
    <row r="824" spans="6:9" x14ac:dyDescent="0.25">
      <c r="F824" s="28"/>
      <c r="I824" s="28"/>
    </row>
    <row r="825" spans="6:9" x14ac:dyDescent="0.25">
      <c r="F825" s="28"/>
      <c r="I825" s="28"/>
    </row>
    <row r="826" spans="6:9" x14ac:dyDescent="0.25">
      <c r="F826" s="28"/>
      <c r="I826" s="28"/>
    </row>
    <row r="827" spans="6:9" x14ac:dyDescent="0.25">
      <c r="F827" s="28"/>
      <c r="I827" s="28"/>
    </row>
    <row r="828" spans="6:9" x14ac:dyDescent="0.25">
      <c r="F828" s="28"/>
      <c r="I828" s="28"/>
    </row>
    <row r="829" spans="6:9" x14ac:dyDescent="0.25">
      <c r="F829" s="28"/>
      <c r="I829" s="28"/>
    </row>
    <row r="830" spans="6:9" x14ac:dyDescent="0.25">
      <c r="F830" s="28"/>
      <c r="I830" s="28"/>
    </row>
    <row r="831" spans="6:9" x14ac:dyDescent="0.25">
      <c r="F831" s="28"/>
      <c r="I831" s="28"/>
    </row>
    <row r="832" spans="6:9" x14ac:dyDescent="0.25">
      <c r="F832" s="28"/>
      <c r="I832" s="28"/>
    </row>
    <row r="833" spans="6:9" x14ac:dyDescent="0.25">
      <c r="F833" s="28"/>
      <c r="I833" s="28"/>
    </row>
    <row r="834" spans="6:9" x14ac:dyDescent="0.25">
      <c r="F834" s="28"/>
      <c r="I834" s="28"/>
    </row>
    <row r="835" spans="6:9" x14ac:dyDescent="0.25">
      <c r="F835" s="28"/>
      <c r="I835" s="28"/>
    </row>
    <row r="836" spans="6:9" x14ac:dyDescent="0.25">
      <c r="F836" s="28"/>
      <c r="I836" s="28"/>
    </row>
    <row r="837" spans="6:9" x14ac:dyDescent="0.25">
      <c r="F837" s="28"/>
      <c r="I837" s="28"/>
    </row>
    <row r="838" spans="6:9" x14ac:dyDescent="0.25">
      <c r="F838" s="28"/>
      <c r="I838" s="28"/>
    </row>
    <row r="839" spans="6:9" x14ac:dyDescent="0.25">
      <c r="F839" s="28"/>
      <c r="I839" s="28"/>
    </row>
    <row r="840" spans="6:9" x14ac:dyDescent="0.25">
      <c r="F840" s="28"/>
      <c r="I840" s="28"/>
    </row>
    <row r="841" spans="6:9" x14ac:dyDescent="0.25">
      <c r="F841" s="28"/>
      <c r="I841" s="28"/>
    </row>
    <row r="842" spans="6:9" x14ac:dyDescent="0.25">
      <c r="F842" s="28"/>
      <c r="I842" s="28"/>
    </row>
    <row r="843" spans="6:9" x14ac:dyDescent="0.25">
      <c r="F843" s="28"/>
      <c r="I843" s="28"/>
    </row>
    <row r="844" spans="6:9" x14ac:dyDescent="0.25">
      <c r="F844" s="28"/>
      <c r="I844" s="28"/>
    </row>
    <row r="845" spans="6:9" x14ac:dyDescent="0.25">
      <c r="F845" s="28"/>
      <c r="I845" s="28"/>
    </row>
    <row r="846" spans="6:9" x14ac:dyDescent="0.25">
      <c r="F846" s="28"/>
      <c r="I846" s="28"/>
    </row>
    <row r="847" spans="6:9" x14ac:dyDescent="0.25">
      <c r="F847" s="28"/>
      <c r="I847" s="28"/>
    </row>
    <row r="848" spans="6:9" x14ac:dyDescent="0.25">
      <c r="F848" s="28"/>
      <c r="I848" s="28"/>
    </row>
    <row r="849" spans="6:9" x14ac:dyDescent="0.25">
      <c r="F849" s="28"/>
      <c r="I849" s="28"/>
    </row>
    <row r="850" spans="6:9" x14ac:dyDescent="0.25">
      <c r="F850" s="28"/>
      <c r="I850" s="28"/>
    </row>
    <row r="851" spans="6:9" x14ac:dyDescent="0.25">
      <c r="F851" s="28"/>
      <c r="I851" s="28"/>
    </row>
    <row r="852" spans="6:9" x14ac:dyDescent="0.25">
      <c r="F852" s="28"/>
      <c r="I852" s="28"/>
    </row>
    <row r="853" spans="6:9" x14ac:dyDescent="0.25">
      <c r="F853" s="28"/>
      <c r="I853" s="28"/>
    </row>
    <row r="854" spans="6:9" x14ac:dyDescent="0.25">
      <c r="F854" s="28"/>
      <c r="I854" s="28"/>
    </row>
    <row r="855" spans="6:9" x14ac:dyDescent="0.25">
      <c r="F855" s="28"/>
      <c r="I855" s="28"/>
    </row>
    <row r="856" spans="6:9" x14ac:dyDescent="0.25">
      <c r="F856" s="28"/>
      <c r="I856" s="28"/>
    </row>
    <row r="857" spans="6:9" x14ac:dyDescent="0.25">
      <c r="F857" s="28"/>
      <c r="I857" s="28"/>
    </row>
    <row r="858" spans="6:9" x14ac:dyDescent="0.25">
      <c r="F858" s="28"/>
      <c r="I858" s="28"/>
    </row>
    <row r="859" spans="6:9" x14ac:dyDescent="0.25">
      <c r="F859" s="28"/>
      <c r="I859" s="28"/>
    </row>
    <row r="860" spans="6:9" x14ac:dyDescent="0.25">
      <c r="F860" s="28"/>
      <c r="I860" s="28"/>
    </row>
    <row r="861" spans="6:9" x14ac:dyDescent="0.25">
      <c r="F861" s="28"/>
      <c r="I861" s="28"/>
    </row>
    <row r="862" spans="6:9" x14ac:dyDescent="0.25">
      <c r="F862" s="28"/>
      <c r="I862" s="28"/>
    </row>
    <row r="863" spans="6:9" x14ac:dyDescent="0.25">
      <c r="F863" s="28"/>
      <c r="I863" s="28"/>
    </row>
    <row r="864" spans="6:9" x14ac:dyDescent="0.25">
      <c r="F864" s="28"/>
      <c r="I864" s="28"/>
    </row>
    <row r="865" spans="6:9" x14ac:dyDescent="0.25">
      <c r="F865" s="28"/>
      <c r="I865" s="28"/>
    </row>
    <row r="866" spans="6:9" x14ac:dyDescent="0.25">
      <c r="F866" s="28"/>
      <c r="I866" s="28"/>
    </row>
    <row r="867" spans="6:9" x14ac:dyDescent="0.25">
      <c r="F867" s="28"/>
      <c r="I867" s="28"/>
    </row>
    <row r="868" spans="6:9" x14ac:dyDescent="0.25">
      <c r="F868" s="28"/>
      <c r="I868" s="28"/>
    </row>
    <row r="869" spans="6:9" x14ac:dyDescent="0.25">
      <c r="F869" s="28"/>
      <c r="I869" s="28"/>
    </row>
    <row r="870" spans="6:9" x14ac:dyDescent="0.25">
      <c r="F870" s="28"/>
      <c r="I870" s="28"/>
    </row>
    <row r="871" spans="6:9" x14ac:dyDescent="0.25">
      <c r="F871" s="28"/>
      <c r="I871" s="28"/>
    </row>
    <row r="872" spans="6:9" x14ac:dyDescent="0.25">
      <c r="F872" s="28"/>
      <c r="I872" s="28"/>
    </row>
    <row r="873" spans="6:9" x14ac:dyDescent="0.25">
      <c r="F873" s="28"/>
      <c r="I873" s="28"/>
    </row>
    <row r="874" spans="6:9" x14ac:dyDescent="0.25">
      <c r="F874" s="28"/>
      <c r="I874" s="28"/>
    </row>
    <row r="875" spans="6:9" x14ac:dyDescent="0.25">
      <c r="F875" s="28"/>
      <c r="I875" s="28"/>
    </row>
    <row r="876" spans="6:9" x14ac:dyDescent="0.25">
      <c r="F876" s="28"/>
      <c r="I876" s="28"/>
    </row>
    <row r="877" spans="6:9" x14ac:dyDescent="0.25">
      <c r="F877" s="28"/>
      <c r="I877" s="28"/>
    </row>
    <row r="878" spans="6:9" x14ac:dyDescent="0.25">
      <c r="F878" s="28"/>
      <c r="I878" s="28"/>
    </row>
    <row r="879" spans="6:9" x14ac:dyDescent="0.25">
      <c r="F879" s="28"/>
      <c r="I879" s="28"/>
    </row>
    <row r="880" spans="6:9" x14ac:dyDescent="0.25">
      <c r="F880" s="28"/>
      <c r="I880" s="28"/>
    </row>
    <row r="881" spans="6:9" x14ac:dyDescent="0.25">
      <c r="F881" s="28"/>
      <c r="I881" s="28"/>
    </row>
    <row r="882" spans="6:9" x14ac:dyDescent="0.25">
      <c r="F882" s="28"/>
      <c r="I882" s="28"/>
    </row>
    <row r="883" spans="6:9" x14ac:dyDescent="0.25">
      <c r="F883" s="28"/>
      <c r="I883" s="28"/>
    </row>
    <row r="884" spans="6:9" x14ac:dyDescent="0.25">
      <c r="F884" s="28"/>
      <c r="I884" s="28"/>
    </row>
    <row r="885" spans="6:9" x14ac:dyDescent="0.25">
      <c r="F885" s="28"/>
      <c r="I885" s="28"/>
    </row>
    <row r="886" spans="6:9" x14ac:dyDescent="0.25">
      <c r="F886" s="28"/>
      <c r="I886" s="28"/>
    </row>
    <row r="887" spans="6:9" x14ac:dyDescent="0.25">
      <c r="F887" s="28"/>
      <c r="I887" s="28"/>
    </row>
    <row r="888" spans="6:9" x14ac:dyDescent="0.25">
      <c r="F888" s="28"/>
      <c r="I888" s="28"/>
    </row>
    <row r="889" spans="6:9" x14ac:dyDescent="0.25">
      <c r="F889" s="28"/>
      <c r="I889" s="28"/>
    </row>
    <row r="890" spans="6:9" x14ac:dyDescent="0.25">
      <c r="F890" s="28"/>
      <c r="I890" s="28"/>
    </row>
    <row r="891" spans="6:9" x14ac:dyDescent="0.25">
      <c r="F891" s="28"/>
      <c r="I891" s="28"/>
    </row>
    <row r="892" spans="6:9" x14ac:dyDescent="0.25">
      <c r="F892" s="28"/>
      <c r="I892" s="28"/>
    </row>
    <row r="893" spans="6:9" x14ac:dyDescent="0.25">
      <c r="F893" s="28"/>
      <c r="I893" s="28"/>
    </row>
    <row r="894" spans="6:9" x14ac:dyDescent="0.25">
      <c r="F894" s="28"/>
      <c r="I894" s="28"/>
    </row>
    <row r="895" spans="6:9" x14ac:dyDescent="0.25">
      <c r="F895" s="28"/>
      <c r="I895" s="28"/>
    </row>
    <row r="896" spans="6:9" x14ac:dyDescent="0.25">
      <c r="F896" s="28"/>
      <c r="I896" s="28"/>
    </row>
    <row r="897" spans="6:9" x14ac:dyDescent="0.25">
      <c r="F897" s="28"/>
      <c r="I897" s="28"/>
    </row>
    <row r="898" spans="6:9" x14ac:dyDescent="0.25">
      <c r="F898" s="28"/>
      <c r="I898" s="28"/>
    </row>
    <row r="899" spans="6:9" x14ac:dyDescent="0.25">
      <c r="F899" s="28"/>
      <c r="I899" s="28"/>
    </row>
    <row r="900" spans="6:9" x14ac:dyDescent="0.25">
      <c r="F900" s="28"/>
      <c r="I900" s="28"/>
    </row>
    <row r="901" spans="6:9" x14ac:dyDescent="0.25">
      <c r="F901" s="28"/>
      <c r="I901" s="28"/>
    </row>
    <row r="902" spans="6:9" x14ac:dyDescent="0.25">
      <c r="F902" s="28"/>
      <c r="I902" s="28"/>
    </row>
    <row r="903" spans="6:9" x14ac:dyDescent="0.25">
      <c r="F903" s="28"/>
      <c r="I903" s="28"/>
    </row>
    <row r="904" spans="6:9" x14ac:dyDescent="0.25">
      <c r="F904" s="28"/>
      <c r="I904" s="28"/>
    </row>
    <row r="905" spans="6:9" x14ac:dyDescent="0.25">
      <c r="F905" s="28"/>
      <c r="I905" s="28"/>
    </row>
    <row r="906" spans="6:9" x14ac:dyDescent="0.25">
      <c r="F906" s="28"/>
      <c r="I906" s="28"/>
    </row>
    <row r="907" spans="6:9" x14ac:dyDescent="0.25">
      <c r="F907" s="28"/>
      <c r="I907" s="28"/>
    </row>
    <row r="908" spans="6:9" x14ac:dyDescent="0.25">
      <c r="F908" s="28"/>
      <c r="I908" s="28"/>
    </row>
    <row r="909" spans="6:9" x14ac:dyDescent="0.25">
      <c r="F909" s="28"/>
      <c r="I909" s="28"/>
    </row>
    <row r="910" spans="6:9" x14ac:dyDescent="0.25">
      <c r="F910" s="28"/>
      <c r="I910" s="28"/>
    </row>
    <row r="911" spans="6:9" x14ac:dyDescent="0.25">
      <c r="F911" s="28"/>
      <c r="I911" s="28"/>
    </row>
    <row r="912" spans="6:9" x14ac:dyDescent="0.25">
      <c r="F912" s="28"/>
      <c r="I912" s="28"/>
    </row>
    <row r="913" spans="6:9" x14ac:dyDescent="0.25">
      <c r="F913" s="28"/>
      <c r="I913" s="28"/>
    </row>
    <row r="914" spans="6:9" x14ac:dyDescent="0.25">
      <c r="F914" s="28"/>
      <c r="I914" s="28"/>
    </row>
    <row r="915" spans="6:9" x14ac:dyDescent="0.25">
      <c r="F915" s="28"/>
      <c r="I915" s="28"/>
    </row>
    <row r="916" spans="6:9" x14ac:dyDescent="0.25">
      <c r="F916" s="28"/>
      <c r="I916" s="28"/>
    </row>
    <row r="917" spans="6:9" x14ac:dyDescent="0.25">
      <c r="F917" s="28"/>
      <c r="I917" s="28"/>
    </row>
    <row r="918" spans="6:9" x14ac:dyDescent="0.25">
      <c r="F918" s="28"/>
      <c r="I918" s="28"/>
    </row>
    <row r="919" spans="6:9" x14ac:dyDescent="0.25">
      <c r="F919" s="28"/>
      <c r="I919" s="28"/>
    </row>
    <row r="920" spans="6:9" x14ac:dyDescent="0.25">
      <c r="F920" s="28"/>
      <c r="I920" s="28"/>
    </row>
    <row r="921" spans="6:9" x14ac:dyDescent="0.25">
      <c r="F921" s="28"/>
      <c r="I921" s="28"/>
    </row>
    <row r="922" spans="6:9" x14ac:dyDescent="0.25">
      <c r="F922" s="28"/>
      <c r="I922" s="28"/>
    </row>
    <row r="923" spans="6:9" x14ac:dyDescent="0.25">
      <c r="F923" s="28"/>
      <c r="I923" s="28"/>
    </row>
    <row r="924" spans="6:9" x14ac:dyDescent="0.25">
      <c r="F924" s="28"/>
      <c r="I924" s="28"/>
    </row>
    <row r="925" spans="6:9" x14ac:dyDescent="0.25">
      <c r="F925" s="28"/>
      <c r="I925" s="28"/>
    </row>
    <row r="926" spans="6:9" x14ac:dyDescent="0.25">
      <c r="F926" s="28"/>
      <c r="I926" s="28"/>
    </row>
    <row r="927" spans="6:9" x14ac:dyDescent="0.25">
      <c r="F927" s="28"/>
      <c r="I927" s="28"/>
    </row>
    <row r="928" spans="6:9" x14ac:dyDescent="0.25">
      <c r="F928" s="28"/>
      <c r="I928" s="28"/>
    </row>
    <row r="929" spans="6:9" x14ac:dyDescent="0.25">
      <c r="F929" s="28"/>
      <c r="I929" s="28"/>
    </row>
    <row r="930" spans="6:9" x14ac:dyDescent="0.25">
      <c r="F930" s="28"/>
      <c r="I930" s="28"/>
    </row>
    <row r="931" spans="6:9" x14ac:dyDescent="0.25">
      <c r="F931" s="28"/>
      <c r="I931" s="28"/>
    </row>
    <row r="932" spans="6:9" x14ac:dyDescent="0.25">
      <c r="F932" s="28"/>
      <c r="I932" s="28"/>
    </row>
    <row r="933" spans="6:9" x14ac:dyDescent="0.25">
      <c r="F933" s="28"/>
      <c r="I933" s="28"/>
    </row>
    <row r="934" spans="6:9" x14ac:dyDescent="0.25">
      <c r="F934" s="28"/>
      <c r="I934" s="28"/>
    </row>
    <row r="935" spans="6:9" x14ac:dyDescent="0.25">
      <c r="F935" s="28"/>
      <c r="I935" s="28"/>
    </row>
    <row r="936" spans="6:9" x14ac:dyDescent="0.25">
      <c r="F936" s="28"/>
      <c r="I936" s="28"/>
    </row>
    <row r="937" spans="6:9" x14ac:dyDescent="0.25">
      <c r="F937" s="28"/>
      <c r="I937" s="28"/>
    </row>
    <row r="938" spans="6:9" x14ac:dyDescent="0.25">
      <c r="F938" s="28"/>
      <c r="I938" s="28"/>
    </row>
    <row r="939" spans="6:9" x14ac:dyDescent="0.25">
      <c r="F939" s="28"/>
      <c r="I939" s="28"/>
    </row>
    <row r="940" spans="6:9" x14ac:dyDescent="0.25">
      <c r="F940" s="28"/>
      <c r="I940" s="28"/>
    </row>
    <row r="941" spans="6:9" x14ac:dyDescent="0.25">
      <c r="F941" s="28"/>
      <c r="I941" s="28"/>
    </row>
    <row r="942" spans="6:9" x14ac:dyDescent="0.25">
      <c r="F942" s="28"/>
      <c r="I942" s="28"/>
    </row>
    <row r="943" spans="6:9" x14ac:dyDescent="0.25">
      <c r="F943" s="28"/>
      <c r="I943" s="28"/>
    </row>
    <row r="944" spans="6:9" x14ac:dyDescent="0.25">
      <c r="F944" s="28"/>
      <c r="I944" s="28"/>
    </row>
    <row r="945" spans="6:9" x14ac:dyDescent="0.25">
      <c r="F945" s="28"/>
      <c r="I945" s="28"/>
    </row>
    <row r="946" spans="6:9" x14ac:dyDescent="0.25">
      <c r="F946" s="28"/>
      <c r="I946" s="28"/>
    </row>
    <row r="947" spans="6:9" x14ac:dyDescent="0.25">
      <c r="F947" s="28"/>
      <c r="I947" s="28"/>
    </row>
    <row r="948" spans="6:9" x14ac:dyDescent="0.25">
      <c r="F948" s="28"/>
      <c r="I948" s="28"/>
    </row>
    <row r="949" spans="6:9" x14ac:dyDescent="0.25">
      <c r="F949" s="28"/>
      <c r="I949" s="28"/>
    </row>
    <row r="950" spans="6:9" x14ac:dyDescent="0.25">
      <c r="F950" s="28"/>
      <c r="I950" s="28"/>
    </row>
    <row r="951" spans="6:9" x14ac:dyDescent="0.25">
      <c r="F951" s="28"/>
      <c r="I951" s="28"/>
    </row>
    <row r="952" spans="6:9" x14ac:dyDescent="0.25">
      <c r="F952" s="28"/>
      <c r="I952" s="28"/>
    </row>
    <row r="953" spans="6:9" x14ac:dyDescent="0.25">
      <c r="F953" s="28"/>
      <c r="I953" s="28"/>
    </row>
    <row r="954" spans="6:9" x14ac:dyDescent="0.25">
      <c r="F954" s="28"/>
      <c r="I954" s="28"/>
    </row>
    <row r="955" spans="6:9" x14ac:dyDescent="0.25">
      <c r="F955" s="28"/>
      <c r="I955" s="28"/>
    </row>
    <row r="956" spans="6:9" x14ac:dyDescent="0.25">
      <c r="F956" s="28"/>
      <c r="I956" s="28"/>
    </row>
    <row r="957" spans="6:9" x14ac:dyDescent="0.25">
      <c r="F957" s="28"/>
      <c r="I957" s="28"/>
    </row>
    <row r="958" spans="6:9" x14ac:dyDescent="0.25">
      <c r="F958" s="28"/>
      <c r="I958" s="28"/>
    </row>
    <row r="959" spans="6:9" x14ac:dyDescent="0.25">
      <c r="F959" s="28"/>
      <c r="I959" s="28"/>
    </row>
    <row r="960" spans="6:9" x14ac:dyDescent="0.25">
      <c r="F960" s="28"/>
      <c r="I960" s="28"/>
    </row>
    <row r="961" spans="6:9" x14ac:dyDescent="0.25">
      <c r="F961" s="28"/>
      <c r="I961" s="28"/>
    </row>
    <row r="962" spans="6:9" x14ac:dyDescent="0.25">
      <c r="F962" s="28"/>
      <c r="I962" s="28"/>
    </row>
    <row r="963" spans="6:9" x14ac:dyDescent="0.25">
      <c r="F963" s="28"/>
      <c r="I963" s="28"/>
    </row>
    <row r="964" spans="6:9" x14ac:dyDescent="0.25">
      <c r="F964" s="28"/>
      <c r="I964" s="28"/>
    </row>
    <row r="965" spans="6:9" x14ac:dyDescent="0.25">
      <c r="F965" s="28"/>
      <c r="I965" s="28"/>
    </row>
    <row r="966" spans="6:9" x14ac:dyDescent="0.25">
      <c r="F966" s="28"/>
      <c r="I966" s="28"/>
    </row>
    <row r="967" spans="6:9" x14ac:dyDescent="0.25">
      <c r="F967" s="28"/>
      <c r="I967" s="28"/>
    </row>
    <row r="968" spans="6:9" x14ac:dyDescent="0.25">
      <c r="F968" s="28"/>
      <c r="I968" s="28"/>
    </row>
    <row r="969" spans="6:9" x14ac:dyDescent="0.25">
      <c r="F969" s="28"/>
      <c r="I969" s="28"/>
    </row>
    <row r="970" spans="6:9" x14ac:dyDescent="0.25">
      <c r="F970" s="28"/>
      <c r="I970" s="28"/>
    </row>
    <row r="971" spans="6:9" x14ac:dyDescent="0.25">
      <c r="F971" s="28"/>
      <c r="I971" s="28"/>
    </row>
    <row r="972" spans="6:9" x14ac:dyDescent="0.25">
      <c r="F972" s="28"/>
      <c r="I972" s="28"/>
    </row>
    <row r="973" spans="6:9" x14ac:dyDescent="0.25">
      <c r="F973" s="28"/>
      <c r="I973" s="28"/>
    </row>
    <row r="974" spans="6:9" x14ac:dyDescent="0.25">
      <c r="F974" s="28"/>
      <c r="I974" s="28"/>
    </row>
    <row r="975" spans="6:9" x14ac:dyDescent="0.25">
      <c r="F975" s="28"/>
      <c r="I975" s="28"/>
    </row>
    <row r="976" spans="6:9" x14ac:dyDescent="0.25">
      <c r="F976" s="28"/>
      <c r="I976" s="28"/>
    </row>
    <row r="977" spans="6:9" x14ac:dyDescent="0.25">
      <c r="F977" s="28"/>
      <c r="I977" s="28"/>
    </row>
    <row r="978" spans="6:9" x14ac:dyDescent="0.25">
      <c r="F978" s="28"/>
      <c r="I978" s="28"/>
    </row>
    <row r="979" spans="6:9" x14ac:dyDescent="0.25">
      <c r="F979" s="28"/>
      <c r="I979" s="28"/>
    </row>
    <row r="980" spans="6:9" x14ac:dyDescent="0.25">
      <c r="F980" s="28"/>
      <c r="I980" s="28"/>
    </row>
    <row r="981" spans="6:9" x14ac:dyDescent="0.25">
      <c r="F981" s="28"/>
      <c r="I981" s="28"/>
    </row>
    <row r="982" spans="6:9" x14ac:dyDescent="0.25">
      <c r="F982" s="28"/>
      <c r="I982" s="28"/>
    </row>
    <row r="983" spans="6:9" x14ac:dyDescent="0.25">
      <c r="F983" s="28"/>
      <c r="I983" s="28"/>
    </row>
    <row r="984" spans="6:9" x14ac:dyDescent="0.25">
      <c r="F984" s="28"/>
      <c r="I984" s="28"/>
    </row>
    <row r="985" spans="6:9" x14ac:dyDescent="0.25">
      <c r="F985" s="28"/>
      <c r="I985" s="28"/>
    </row>
    <row r="986" spans="6:9" x14ac:dyDescent="0.25">
      <c r="F986" s="28"/>
      <c r="I986" s="28"/>
    </row>
    <row r="987" spans="6:9" x14ac:dyDescent="0.25">
      <c r="F987" s="28"/>
      <c r="I987" s="28"/>
    </row>
    <row r="988" spans="6:9" x14ac:dyDescent="0.25">
      <c r="F988" s="28"/>
      <c r="I988" s="28"/>
    </row>
    <row r="989" spans="6:9" x14ac:dyDescent="0.25">
      <c r="F989" s="28"/>
      <c r="I989" s="28"/>
    </row>
    <row r="990" spans="6:9" x14ac:dyDescent="0.25">
      <c r="F990" s="28"/>
      <c r="I990" s="28"/>
    </row>
    <row r="991" spans="6:9" x14ac:dyDescent="0.25">
      <c r="F991" s="28"/>
      <c r="I991" s="28"/>
    </row>
    <row r="992" spans="6:9" x14ac:dyDescent="0.25">
      <c r="F992" s="28"/>
      <c r="I992" s="28"/>
    </row>
    <row r="993" spans="6:9" x14ac:dyDescent="0.25">
      <c r="F993" s="28"/>
      <c r="I993" s="28"/>
    </row>
    <row r="994" spans="6:9" x14ac:dyDescent="0.25">
      <c r="F994" s="28"/>
      <c r="I994" s="28"/>
    </row>
    <row r="995" spans="6:9" x14ac:dyDescent="0.25">
      <c r="F995" s="28"/>
      <c r="I995" s="28"/>
    </row>
    <row r="996" spans="6:9" x14ac:dyDescent="0.25">
      <c r="F996" s="28"/>
      <c r="I996" s="28"/>
    </row>
    <row r="997" spans="6:9" x14ac:dyDescent="0.25">
      <c r="F997" s="28"/>
      <c r="I997" s="28"/>
    </row>
    <row r="998" spans="6:9" x14ac:dyDescent="0.25">
      <c r="F998" s="28"/>
      <c r="I998" s="28"/>
    </row>
    <row r="999" spans="6:9" x14ac:dyDescent="0.25">
      <c r="F999" s="28"/>
      <c r="I999" s="28"/>
    </row>
    <row r="1000" spans="6:9" x14ac:dyDescent="0.25">
      <c r="F1000" s="28"/>
      <c r="I1000" s="28"/>
    </row>
    <row r="1001" spans="6:9" x14ac:dyDescent="0.25">
      <c r="F1001" s="28"/>
      <c r="I1001" s="28"/>
    </row>
    <row r="1002" spans="6:9" x14ac:dyDescent="0.25">
      <c r="F1002" s="28"/>
      <c r="I1002" s="28"/>
    </row>
    <row r="1003" spans="6:9" x14ac:dyDescent="0.25">
      <c r="F1003" s="28"/>
      <c r="I1003" s="28"/>
    </row>
    <row r="1004" spans="6:9" x14ac:dyDescent="0.25">
      <c r="F1004" s="28"/>
      <c r="I1004" s="28"/>
    </row>
    <row r="1005" spans="6:9" x14ac:dyDescent="0.25">
      <c r="F1005" s="28"/>
      <c r="I1005" s="28"/>
    </row>
    <row r="1006" spans="6:9" x14ac:dyDescent="0.25">
      <c r="F1006" s="28"/>
      <c r="I1006" s="28"/>
    </row>
    <row r="1007" spans="6:9" x14ac:dyDescent="0.25">
      <c r="F1007" s="28"/>
      <c r="I1007" s="28"/>
    </row>
    <row r="1008" spans="6:9" x14ac:dyDescent="0.25">
      <c r="F1008" s="28"/>
      <c r="I1008" s="28"/>
    </row>
    <row r="1009" spans="6:9" x14ac:dyDescent="0.25">
      <c r="F1009" s="28"/>
      <c r="I1009" s="28"/>
    </row>
    <row r="1010" spans="6:9" x14ac:dyDescent="0.25">
      <c r="F1010" s="28"/>
      <c r="I1010" s="28"/>
    </row>
    <row r="1011" spans="6:9" x14ac:dyDescent="0.25">
      <c r="F1011" s="28"/>
      <c r="I1011" s="28"/>
    </row>
    <row r="1012" spans="6:9" x14ac:dyDescent="0.25">
      <c r="F1012" s="28"/>
      <c r="I1012" s="28"/>
    </row>
    <row r="1013" spans="6:9" x14ac:dyDescent="0.25">
      <c r="F1013" s="28"/>
      <c r="I1013" s="28"/>
    </row>
    <row r="1014" spans="6:9" x14ac:dyDescent="0.25">
      <c r="F1014" s="28"/>
      <c r="I1014" s="28"/>
    </row>
    <row r="1015" spans="6:9" x14ac:dyDescent="0.25">
      <c r="F1015" s="28"/>
      <c r="I1015" s="28"/>
    </row>
    <row r="1016" spans="6:9" x14ac:dyDescent="0.25">
      <c r="F1016" s="28"/>
      <c r="I1016" s="28"/>
    </row>
    <row r="1017" spans="6:9" x14ac:dyDescent="0.25">
      <c r="F1017" s="28"/>
      <c r="I1017" s="28"/>
    </row>
    <row r="1018" spans="6:9" x14ac:dyDescent="0.25">
      <c r="F1018" s="28"/>
      <c r="I1018" s="28"/>
    </row>
    <row r="1019" spans="6:9" x14ac:dyDescent="0.25">
      <c r="F1019" s="28"/>
      <c r="I1019" s="28"/>
    </row>
    <row r="1020" spans="6:9" x14ac:dyDescent="0.25">
      <c r="F1020" s="28"/>
      <c r="I1020" s="28"/>
    </row>
    <row r="1021" spans="6:9" x14ac:dyDescent="0.25">
      <c r="F1021" s="28"/>
      <c r="I1021" s="28"/>
    </row>
    <row r="1022" spans="6:9" x14ac:dyDescent="0.25">
      <c r="F1022" s="28"/>
      <c r="I1022" s="28"/>
    </row>
    <row r="1023" spans="6:9" x14ac:dyDescent="0.25">
      <c r="F1023" s="28"/>
      <c r="I1023" s="28"/>
    </row>
    <row r="1024" spans="6:9" x14ac:dyDescent="0.25">
      <c r="F1024" s="28"/>
      <c r="I1024" s="28"/>
    </row>
    <row r="1025" spans="6:9" x14ac:dyDescent="0.25">
      <c r="F1025" s="28"/>
      <c r="I1025" s="28"/>
    </row>
    <row r="1026" spans="6:9" x14ac:dyDescent="0.25">
      <c r="F1026" s="28"/>
      <c r="I1026" s="28"/>
    </row>
    <row r="1027" spans="6:9" x14ac:dyDescent="0.25">
      <c r="F1027" s="28"/>
      <c r="I1027" s="28"/>
    </row>
    <row r="1028" spans="6:9" x14ac:dyDescent="0.25">
      <c r="F1028" s="28"/>
      <c r="I1028" s="28"/>
    </row>
    <row r="1029" spans="6:9" x14ac:dyDescent="0.25">
      <c r="F1029" s="28"/>
      <c r="I1029" s="28"/>
    </row>
    <row r="1030" spans="6:9" x14ac:dyDescent="0.25">
      <c r="F1030" s="28"/>
      <c r="I1030" s="28"/>
    </row>
    <row r="1031" spans="6:9" x14ac:dyDescent="0.25">
      <c r="F1031" s="28"/>
      <c r="I1031" s="28"/>
    </row>
    <row r="1032" spans="6:9" x14ac:dyDescent="0.25">
      <c r="F1032" s="28"/>
      <c r="I1032" s="28"/>
    </row>
    <row r="1033" spans="6:9" x14ac:dyDescent="0.25">
      <c r="F1033" s="28"/>
      <c r="I1033" s="28"/>
    </row>
    <row r="1034" spans="6:9" x14ac:dyDescent="0.25">
      <c r="F1034" s="28"/>
      <c r="I1034" s="28"/>
    </row>
    <row r="1035" spans="6:9" x14ac:dyDescent="0.25">
      <c r="F1035" s="28"/>
      <c r="I1035" s="28"/>
    </row>
    <row r="1036" spans="6:9" x14ac:dyDescent="0.25">
      <c r="F1036" s="28"/>
      <c r="I1036" s="28"/>
    </row>
    <row r="1037" spans="6:9" x14ac:dyDescent="0.25">
      <c r="F1037" s="28"/>
      <c r="I1037" s="28"/>
    </row>
    <row r="1038" spans="6:9" x14ac:dyDescent="0.25">
      <c r="F1038" s="28"/>
      <c r="I1038" s="28"/>
    </row>
    <row r="1039" spans="6:9" x14ac:dyDescent="0.25">
      <c r="F1039" s="28"/>
      <c r="I1039" s="28"/>
    </row>
    <row r="1040" spans="6:9" x14ac:dyDescent="0.25">
      <c r="F1040" s="28"/>
      <c r="I1040" s="28"/>
    </row>
    <row r="1041" spans="6:9" x14ac:dyDescent="0.25">
      <c r="F1041" s="28"/>
      <c r="I1041" s="28"/>
    </row>
    <row r="1042" spans="6:9" x14ac:dyDescent="0.25">
      <c r="F1042" s="28"/>
      <c r="I1042" s="28"/>
    </row>
    <row r="1043" spans="6:9" x14ac:dyDescent="0.25">
      <c r="F1043" s="28"/>
      <c r="I1043" s="28"/>
    </row>
    <row r="1044" spans="6:9" x14ac:dyDescent="0.25">
      <c r="F1044" s="28"/>
      <c r="I1044" s="28"/>
    </row>
    <row r="1045" spans="6:9" x14ac:dyDescent="0.25">
      <c r="F1045" s="28"/>
      <c r="I1045" s="28"/>
    </row>
    <row r="1046" spans="6:9" x14ac:dyDescent="0.25">
      <c r="F1046" s="28"/>
      <c r="I1046" s="28"/>
    </row>
    <row r="1047" spans="6:9" x14ac:dyDescent="0.25">
      <c r="F1047" s="28"/>
      <c r="I1047" s="28"/>
    </row>
    <row r="1048" spans="6:9" x14ac:dyDescent="0.25">
      <c r="F1048" s="28"/>
      <c r="I1048" s="28"/>
    </row>
    <row r="1049" spans="6:9" x14ac:dyDescent="0.25">
      <c r="F1049" s="28"/>
      <c r="I1049" s="28"/>
    </row>
    <row r="1050" spans="6:9" x14ac:dyDescent="0.25">
      <c r="F1050" s="28"/>
      <c r="I1050" s="28"/>
    </row>
    <row r="1051" spans="6:9" x14ac:dyDescent="0.25">
      <c r="F1051" s="28"/>
      <c r="I1051" s="28"/>
    </row>
    <row r="1052" spans="6:9" x14ac:dyDescent="0.25">
      <c r="F1052" s="28"/>
      <c r="I1052" s="28"/>
    </row>
    <row r="1053" spans="6:9" x14ac:dyDescent="0.25">
      <c r="F1053" s="28"/>
      <c r="I1053" s="28"/>
    </row>
    <row r="1054" spans="6:9" x14ac:dyDescent="0.25">
      <c r="F1054" s="28"/>
      <c r="I1054" s="28"/>
    </row>
    <row r="1055" spans="6:9" x14ac:dyDescent="0.25">
      <c r="F1055" s="28"/>
      <c r="I1055" s="28"/>
    </row>
    <row r="1056" spans="6:9" x14ac:dyDescent="0.25">
      <c r="F1056" s="28"/>
      <c r="I1056" s="28"/>
    </row>
    <row r="1057" spans="6:9" x14ac:dyDescent="0.25">
      <c r="F1057" s="28"/>
      <c r="I1057" s="28"/>
    </row>
    <row r="1058" spans="6:9" x14ac:dyDescent="0.25">
      <c r="F1058" s="28"/>
      <c r="I1058" s="28"/>
    </row>
    <row r="1059" spans="6:9" x14ac:dyDescent="0.25">
      <c r="F1059" s="28"/>
      <c r="I1059" s="28"/>
    </row>
    <row r="1060" spans="6:9" x14ac:dyDescent="0.25">
      <c r="F1060" s="28"/>
      <c r="I1060" s="28"/>
    </row>
    <row r="1061" spans="6:9" x14ac:dyDescent="0.25">
      <c r="F1061" s="28"/>
      <c r="I1061" s="28"/>
    </row>
    <row r="1062" spans="6:9" x14ac:dyDescent="0.25">
      <c r="F1062" s="28"/>
      <c r="I1062" s="28"/>
    </row>
    <row r="1063" spans="6:9" x14ac:dyDescent="0.25">
      <c r="F1063" s="28"/>
      <c r="I1063" s="28"/>
    </row>
    <row r="1064" spans="6:9" x14ac:dyDescent="0.25">
      <c r="F1064" s="28"/>
      <c r="I1064" s="28"/>
    </row>
    <row r="1065" spans="6:9" x14ac:dyDescent="0.25">
      <c r="F1065" s="28"/>
      <c r="I1065" s="28"/>
    </row>
    <row r="1066" spans="6:9" x14ac:dyDescent="0.25">
      <c r="F1066" s="28"/>
      <c r="I1066" s="28"/>
    </row>
    <row r="1067" spans="6:9" x14ac:dyDescent="0.25">
      <c r="F1067" s="28"/>
      <c r="I1067" s="28"/>
    </row>
    <row r="1068" spans="6:9" x14ac:dyDescent="0.25">
      <c r="F1068" s="28"/>
      <c r="I1068" s="28"/>
    </row>
    <row r="1069" spans="6:9" x14ac:dyDescent="0.25">
      <c r="F1069" s="28"/>
      <c r="I1069" s="28"/>
    </row>
    <row r="1070" spans="6:9" x14ac:dyDescent="0.25">
      <c r="F1070" s="28"/>
      <c r="I1070" s="28"/>
    </row>
    <row r="1071" spans="6:9" x14ac:dyDescent="0.25">
      <c r="F1071" s="28"/>
      <c r="I1071" s="28"/>
    </row>
    <row r="1072" spans="6:9" x14ac:dyDescent="0.25">
      <c r="F1072" s="28"/>
      <c r="I1072" s="28"/>
    </row>
    <row r="1073" spans="6:9" x14ac:dyDescent="0.25">
      <c r="F1073" s="28"/>
      <c r="I1073" s="28"/>
    </row>
    <row r="1074" spans="6:9" x14ac:dyDescent="0.25">
      <c r="F1074" s="28"/>
      <c r="I1074" s="28"/>
    </row>
    <row r="1075" spans="6:9" x14ac:dyDescent="0.25">
      <c r="F1075" s="28"/>
      <c r="I1075" s="28"/>
    </row>
    <row r="1076" spans="6:9" x14ac:dyDescent="0.25">
      <c r="F1076" s="28"/>
      <c r="I1076" s="28"/>
    </row>
    <row r="1077" spans="6:9" x14ac:dyDescent="0.25">
      <c r="F1077" s="28"/>
      <c r="I1077" s="28"/>
    </row>
    <row r="1078" spans="6:9" x14ac:dyDescent="0.25">
      <c r="F1078" s="28"/>
      <c r="I1078" s="28"/>
    </row>
    <row r="1079" spans="6:9" x14ac:dyDescent="0.25">
      <c r="F1079" s="28"/>
      <c r="I1079" s="28"/>
    </row>
    <row r="1080" spans="6:9" x14ac:dyDescent="0.25">
      <c r="F1080" s="28"/>
      <c r="I1080" s="28"/>
    </row>
    <row r="1081" spans="6:9" x14ac:dyDescent="0.25">
      <c r="F1081" s="28"/>
      <c r="I1081" s="28"/>
    </row>
    <row r="1082" spans="6:9" x14ac:dyDescent="0.25">
      <c r="F1082" s="28"/>
      <c r="I1082" s="28"/>
    </row>
    <row r="1083" spans="6:9" x14ac:dyDescent="0.25">
      <c r="F1083" s="28"/>
      <c r="I1083" s="28"/>
    </row>
    <row r="1084" spans="6:9" x14ac:dyDescent="0.25">
      <c r="F1084" s="28"/>
      <c r="I1084" s="28"/>
    </row>
    <row r="1085" spans="6:9" x14ac:dyDescent="0.25">
      <c r="F1085" s="28"/>
      <c r="I1085" s="28"/>
    </row>
    <row r="1086" spans="6:9" x14ac:dyDescent="0.25">
      <c r="F1086" s="28"/>
      <c r="I1086" s="28"/>
    </row>
    <row r="1087" spans="6:9" x14ac:dyDescent="0.25">
      <c r="F1087" s="28"/>
      <c r="I1087" s="28"/>
    </row>
    <row r="1088" spans="6:9" x14ac:dyDescent="0.25">
      <c r="F1088" s="28"/>
      <c r="I1088" s="28"/>
    </row>
    <row r="1089" spans="6:9" x14ac:dyDescent="0.25">
      <c r="F1089" s="28"/>
      <c r="I1089" s="28"/>
    </row>
    <row r="1090" spans="6:9" x14ac:dyDescent="0.25">
      <c r="F1090" s="28"/>
      <c r="I1090" s="28"/>
    </row>
    <row r="1091" spans="6:9" x14ac:dyDescent="0.25">
      <c r="F1091" s="28"/>
      <c r="I1091" s="28"/>
    </row>
    <row r="1092" spans="6:9" x14ac:dyDescent="0.25">
      <c r="F1092" s="28"/>
      <c r="I1092" s="28"/>
    </row>
    <row r="1093" spans="6:9" x14ac:dyDescent="0.25">
      <c r="F1093" s="28"/>
      <c r="I1093" s="28"/>
    </row>
    <row r="1094" spans="6:9" x14ac:dyDescent="0.25">
      <c r="F1094" s="28"/>
      <c r="I1094" s="28"/>
    </row>
    <row r="1095" spans="6:9" x14ac:dyDescent="0.25">
      <c r="F1095" s="28"/>
      <c r="I1095" s="28"/>
    </row>
    <row r="1096" spans="6:9" x14ac:dyDescent="0.25">
      <c r="F1096" s="28"/>
      <c r="I1096" s="28"/>
    </row>
    <row r="1097" spans="6:9" x14ac:dyDescent="0.25">
      <c r="F1097" s="28"/>
      <c r="I1097" s="28"/>
    </row>
    <row r="1098" spans="6:9" x14ac:dyDescent="0.25">
      <c r="F1098" s="28"/>
      <c r="I1098" s="28"/>
    </row>
    <row r="1099" spans="6:9" x14ac:dyDescent="0.25">
      <c r="F1099" s="28"/>
      <c r="I1099" s="28"/>
    </row>
    <row r="1100" spans="6:9" x14ac:dyDescent="0.25">
      <c r="F1100" s="28"/>
      <c r="I1100" s="28"/>
    </row>
    <row r="1101" spans="6:9" x14ac:dyDescent="0.25">
      <c r="F1101" s="28"/>
      <c r="I1101" s="28"/>
    </row>
    <row r="1102" spans="6:9" x14ac:dyDescent="0.25">
      <c r="F1102" s="28"/>
      <c r="I1102" s="28"/>
    </row>
    <row r="1103" spans="6:9" x14ac:dyDescent="0.25">
      <c r="F1103" s="28"/>
      <c r="I1103" s="28"/>
    </row>
    <row r="1104" spans="6:9" x14ac:dyDescent="0.25">
      <c r="F1104" s="28"/>
      <c r="I1104" s="28"/>
    </row>
    <row r="1105" spans="6:9" x14ac:dyDescent="0.25">
      <c r="F1105" s="28"/>
      <c r="I1105" s="28"/>
    </row>
    <row r="1106" spans="6:9" x14ac:dyDescent="0.25">
      <c r="F1106" s="28"/>
      <c r="I1106" s="28"/>
    </row>
    <row r="1107" spans="6:9" x14ac:dyDescent="0.25">
      <c r="F1107" s="28"/>
      <c r="I1107" s="28"/>
    </row>
    <row r="1108" spans="6:9" x14ac:dyDescent="0.25">
      <c r="F1108" s="28"/>
      <c r="I1108" s="28"/>
    </row>
    <row r="1109" spans="6:9" x14ac:dyDescent="0.25">
      <c r="F1109" s="28"/>
      <c r="I1109" s="28"/>
    </row>
    <row r="1110" spans="6:9" x14ac:dyDescent="0.25">
      <c r="F1110" s="28"/>
      <c r="I1110" s="28"/>
    </row>
    <row r="1111" spans="6:9" x14ac:dyDescent="0.25">
      <c r="F1111" s="28"/>
      <c r="I1111" s="28"/>
    </row>
    <row r="1112" spans="6:9" x14ac:dyDescent="0.25">
      <c r="F1112" s="28"/>
      <c r="I1112" s="28"/>
    </row>
    <row r="1113" spans="6:9" x14ac:dyDescent="0.25">
      <c r="F1113" s="28"/>
      <c r="I1113" s="28"/>
    </row>
    <row r="1114" spans="6:9" x14ac:dyDescent="0.25">
      <c r="F1114" s="28"/>
      <c r="I1114" s="28"/>
    </row>
    <row r="1115" spans="6:9" x14ac:dyDescent="0.25">
      <c r="F1115" s="28"/>
      <c r="I1115" s="28"/>
    </row>
    <row r="1116" spans="6:9" x14ac:dyDescent="0.25">
      <c r="F1116" s="28"/>
      <c r="I1116" s="28"/>
    </row>
    <row r="1117" spans="6:9" x14ac:dyDescent="0.25">
      <c r="F1117" s="28"/>
      <c r="I1117" s="28"/>
    </row>
    <row r="1118" spans="6:9" x14ac:dyDescent="0.25">
      <c r="F1118" s="28"/>
      <c r="I1118" s="28"/>
    </row>
    <row r="1119" spans="6:9" x14ac:dyDescent="0.25">
      <c r="F1119" s="28"/>
      <c r="I1119" s="28"/>
    </row>
    <row r="1120" spans="6:9" x14ac:dyDescent="0.25">
      <c r="F1120" s="28"/>
      <c r="I1120" s="28"/>
    </row>
    <row r="1121" spans="6:9" x14ac:dyDescent="0.25">
      <c r="F1121" s="28"/>
      <c r="I1121" s="28"/>
    </row>
    <row r="1122" spans="6:9" x14ac:dyDescent="0.25">
      <c r="F1122" s="28"/>
      <c r="I1122" s="28"/>
    </row>
    <row r="1123" spans="6:9" x14ac:dyDescent="0.25">
      <c r="F1123" s="28"/>
      <c r="I1123" s="28"/>
    </row>
    <row r="1124" spans="6:9" x14ac:dyDescent="0.25">
      <c r="F1124" s="28"/>
      <c r="I1124" s="28"/>
    </row>
    <row r="1125" spans="6:9" x14ac:dyDescent="0.25">
      <c r="F1125" s="28"/>
      <c r="I1125" s="28"/>
    </row>
    <row r="1126" spans="6:9" x14ac:dyDescent="0.25">
      <c r="F1126" s="28"/>
      <c r="I1126" s="28"/>
    </row>
    <row r="1127" spans="6:9" x14ac:dyDescent="0.25">
      <c r="F1127" s="28"/>
      <c r="I1127" s="28"/>
    </row>
    <row r="1128" spans="6:9" x14ac:dyDescent="0.25">
      <c r="F1128" s="28"/>
      <c r="I1128" s="28"/>
    </row>
    <row r="1129" spans="6:9" x14ac:dyDescent="0.25">
      <c r="F1129" s="28"/>
      <c r="I1129" s="28"/>
    </row>
    <row r="1130" spans="6:9" x14ac:dyDescent="0.25">
      <c r="F1130" s="28"/>
      <c r="I1130" s="28"/>
    </row>
    <row r="1131" spans="6:9" x14ac:dyDescent="0.25">
      <c r="F1131" s="28"/>
      <c r="I1131" s="28"/>
    </row>
    <row r="1132" spans="6:9" x14ac:dyDescent="0.25">
      <c r="F1132" s="28"/>
      <c r="I1132" s="28"/>
    </row>
    <row r="1133" spans="6:9" x14ac:dyDescent="0.25">
      <c r="F1133" s="28"/>
      <c r="I1133" s="28"/>
    </row>
    <row r="1134" spans="6:9" x14ac:dyDescent="0.25">
      <c r="F1134" s="28"/>
      <c r="I1134" s="28"/>
    </row>
    <row r="1135" spans="6:9" x14ac:dyDescent="0.25">
      <c r="F1135" s="28"/>
      <c r="I1135" s="28"/>
    </row>
    <row r="1136" spans="6:9" x14ac:dyDescent="0.25">
      <c r="F1136" s="28"/>
      <c r="I1136" s="28"/>
    </row>
    <row r="1137" spans="6:9" x14ac:dyDescent="0.25">
      <c r="F1137" s="28"/>
      <c r="I1137" s="28"/>
    </row>
    <row r="1138" spans="6:9" x14ac:dyDescent="0.25">
      <c r="F1138" s="28"/>
      <c r="I1138" s="28"/>
    </row>
    <row r="1139" spans="6:9" x14ac:dyDescent="0.25">
      <c r="F1139" s="28"/>
      <c r="I1139" s="28"/>
    </row>
    <row r="1140" spans="6:9" x14ac:dyDescent="0.25">
      <c r="F1140" s="28"/>
      <c r="I1140" s="28"/>
    </row>
    <row r="1141" spans="6:9" x14ac:dyDescent="0.25">
      <c r="F1141" s="28"/>
      <c r="I1141" s="28"/>
    </row>
    <row r="1142" spans="6:9" x14ac:dyDescent="0.25">
      <c r="F1142" s="28"/>
      <c r="I1142" s="28"/>
    </row>
    <row r="1143" spans="6:9" x14ac:dyDescent="0.25">
      <c r="F1143" s="28"/>
      <c r="I1143" s="28"/>
    </row>
    <row r="1144" spans="6:9" x14ac:dyDescent="0.25">
      <c r="F1144" s="28"/>
      <c r="I1144" s="28"/>
    </row>
    <row r="1145" spans="6:9" x14ac:dyDescent="0.25">
      <c r="F1145" s="28"/>
      <c r="I1145" s="28"/>
    </row>
    <row r="1146" spans="6:9" x14ac:dyDescent="0.25">
      <c r="F1146" s="28"/>
      <c r="I1146" s="28"/>
    </row>
    <row r="1147" spans="6:9" x14ac:dyDescent="0.25">
      <c r="F1147" s="28"/>
      <c r="I1147" s="28"/>
    </row>
    <row r="1148" spans="6:9" x14ac:dyDescent="0.25">
      <c r="F1148" s="28"/>
      <c r="I1148" s="28"/>
    </row>
    <row r="1149" spans="6:9" x14ac:dyDescent="0.25">
      <c r="F1149" s="28"/>
      <c r="I1149" s="28"/>
    </row>
    <row r="1150" spans="6:9" x14ac:dyDescent="0.25">
      <c r="F1150" s="28"/>
      <c r="I1150" s="28"/>
    </row>
    <row r="1151" spans="6:9" x14ac:dyDescent="0.25">
      <c r="F1151" s="28"/>
      <c r="I1151" s="28"/>
    </row>
    <row r="1152" spans="6:9" x14ac:dyDescent="0.25">
      <c r="F1152" s="28"/>
      <c r="I1152" s="28"/>
    </row>
    <row r="1153" spans="6:9" x14ac:dyDescent="0.25">
      <c r="F1153" s="28"/>
      <c r="I1153" s="28"/>
    </row>
    <row r="1154" spans="6:9" x14ac:dyDescent="0.25">
      <c r="F1154" s="28"/>
      <c r="I1154" s="28"/>
    </row>
    <row r="1155" spans="6:9" x14ac:dyDescent="0.25">
      <c r="F1155" s="28"/>
      <c r="I1155" s="28"/>
    </row>
    <row r="1156" spans="6:9" x14ac:dyDescent="0.25">
      <c r="F1156" s="28"/>
      <c r="I1156" s="28"/>
    </row>
    <row r="1157" spans="6:9" x14ac:dyDescent="0.25">
      <c r="F1157" s="28"/>
      <c r="I1157" s="28"/>
    </row>
    <row r="1158" spans="6:9" x14ac:dyDescent="0.25">
      <c r="F1158" s="28"/>
      <c r="I1158" s="28"/>
    </row>
    <row r="1159" spans="6:9" x14ac:dyDescent="0.25">
      <c r="F1159" s="28"/>
      <c r="I1159" s="28"/>
    </row>
    <row r="1160" spans="6:9" x14ac:dyDescent="0.25">
      <c r="F1160" s="28"/>
      <c r="I1160" s="28"/>
    </row>
    <row r="1161" spans="6:9" x14ac:dyDescent="0.25">
      <c r="F1161" s="28"/>
      <c r="I1161" s="28"/>
    </row>
    <row r="1162" spans="6:9" x14ac:dyDescent="0.25">
      <c r="F1162" s="28"/>
      <c r="I1162" s="28"/>
    </row>
    <row r="1163" spans="6:9" x14ac:dyDescent="0.25">
      <c r="F1163" s="28"/>
      <c r="I1163" s="28"/>
    </row>
    <row r="1164" spans="6:9" x14ac:dyDescent="0.25">
      <c r="F1164" s="28"/>
      <c r="I1164" s="28"/>
    </row>
    <row r="1165" spans="6:9" x14ac:dyDescent="0.25">
      <c r="F1165" s="28"/>
      <c r="I1165" s="28"/>
    </row>
    <row r="1166" spans="6:9" x14ac:dyDescent="0.25">
      <c r="F1166" s="28"/>
      <c r="I1166" s="28"/>
    </row>
    <row r="1167" spans="6:9" x14ac:dyDescent="0.25">
      <c r="F1167" s="28"/>
      <c r="I1167" s="28"/>
    </row>
    <row r="1168" spans="6:9" x14ac:dyDescent="0.25">
      <c r="F1168" s="28"/>
      <c r="I1168" s="28"/>
    </row>
    <row r="1169" spans="6:9" x14ac:dyDescent="0.25">
      <c r="F1169" s="28"/>
      <c r="I1169" s="28"/>
    </row>
    <row r="1170" spans="6:9" x14ac:dyDescent="0.25">
      <c r="F1170" s="28"/>
      <c r="I1170" s="28"/>
    </row>
    <row r="1171" spans="6:9" x14ac:dyDescent="0.25">
      <c r="F1171" s="28"/>
      <c r="I1171" s="28"/>
    </row>
    <row r="1172" spans="6:9" x14ac:dyDescent="0.25">
      <c r="F1172" s="28"/>
      <c r="I1172" s="28"/>
    </row>
    <row r="1173" spans="6:9" x14ac:dyDescent="0.25">
      <c r="F1173" s="28"/>
      <c r="I1173" s="28"/>
    </row>
    <row r="1174" spans="6:9" x14ac:dyDescent="0.25">
      <c r="F1174" s="28"/>
      <c r="I1174" s="28"/>
    </row>
    <row r="1175" spans="6:9" x14ac:dyDescent="0.25">
      <c r="F1175" s="28"/>
      <c r="I1175" s="28"/>
    </row>
    <row r="1176" spans="6:9" x14ac:dyDescent="0.25">
      <c r="F1176" s="28"/>
      <c r="I1176" s="28"/>
    </row>
    <row r="1177" spans="6:9" x14ac:dyDescent="0.25">
      <c r="F1177" s="28"/>
      <c r="I1177" s="28"/>
    </row>
    <row r="1178" spans="6:9" x14ac:dyDescent="0.25">
      <c r="F1178" s="28"/>
      <c r="I1178" s="28"/>
    </row>
    <row r="1179" spans="6:9" x14ac:dyDescent="0.25">
      <c r="F1179" s="28"/>
      <c r="I1179" s="28"/>
    </row>
    <row r="1180" spans="6:9" x14ac:dyDescent="0.25">
      <c r="F1180" s="28"/>
      <c r="I1180" s="28"/>
    </row>
    <row r="1181" spans="6:9" x14ac:dyDescent="0.25">
      <c r="F1181" s="28"/>
      <c r="I1181" s="28"/>
    </row>
    <row r="1182" spans="6:9" x14ac:dyDescent="0.25">
      <c r="F1182" s="28"/>
      <c r="I1182" s="28"/>
    </row>
    <row r="1183" spans="6:9" x14ac:dyDescent="0.25">
      <c r="F1183" s="28"/>
      <c r="I1183" s="28"/>
    </row>
    <row r="1184" spans="6:9" x14ac:dyDescent="0.25">
      <c r="F1184" s="28"/>
      <c r="I1184" s="28"/>
    </row>
    <row r="1185" spans="6:9" x14ac:dyDescent="0.25">
      <c r="F1185" s="28"/>
      <c r="I1185" s="28"/>
    </row>
    <row r="1186" spans="6:9" x14ac:dyDescent="0.25">
      <c r="F1186" s="28"/>
      <c r="I1186" s="28"/>
    </row>
    <row r="1187" spans="6:9" x14ac:dyDescent="0.25">
      <c r="F1187" s="28"/>
      <c r="I1187" s="28"/>
    </row>
    <row r="1188" spans="6:9" x14ac:dyDescent="0.25">
      <c r="F1188" s="28"/>
      <c r="I1188" s="28"/>
    </row>
    <row r="1189" spans="6:9" x14ac:dyDescent="0.25">
      <c r="F1189" s="28"/>
      <c r="I1189" s="28"/>
    </row>
    <row r="1190" spans="6:9" x14ac:dyDescent="0.25">
      <c r="F1190" s="28"/>
      <c r="I1190" s="28"/>
    </row>
    <row r="1191" spans="6:9" x14ac:dyDescent="0.25">
      <c r="F1191" s="28"/>
      <c r="I1191" s="28"/>
    </row>
    <row r="1192" spans="6:9" x14ac:dyDescent="0.25">
      <c r="F1192" s="28"/>
      <c r="I1192" s="28"/>
    </row>
    <row r="1193" spans="6:9" x14ac:dyDescent="0.25">
      <c r="F1193" s="28"/>
      <c r="I1193" s="28"/>
    </row>
    <row r="1194" spans="6:9" x14ac:dyDescent="0.25">
      <c r="F1194" s="28"/>
      <c r="I1194" s="28"/>
    </row>
    <row r="1195" spans="6:9" x14ac:dyDescent="0.25">
      <c r="F1195" s="28"/>
      <c r="I1195" s="28"/>
    </row>
    <row r="1196" spans="6:9" x14ac:dyDescent="0.25">
      <c r="F1196" s="28"/>
      <c r="I1196" s="28"/>
    </row>
    <row r="1197" spans="6:9" x14ac:dyDescent="0.25">
      <c r="F1197" s="28"/>
      <c r="I1197" s="28"/>
    </row>
    <row r="1198" spans="6:9" x14ac:dyDescent="0.25">
      <c r="F1198" s="28"/>
      <c r="I1198" s="28"/>
    </row>
    <row r="1199" spans="6:9" x14ac:dyDescent="0.25">
      <c r="F1199" s="28"/>
      <c r="I1199" s="28"/>
    </row>
    <row r="1200" spans="6:9" x14ac:dyDescent="0.25">
      <c r="F1200" s="28"/>
      <c r="I1200" s="28"/>
    </row>
    <row r="1201" spans="6:9" x14ac:dyDescent="0.25">
      <c r="F1201" s="28"/>
      <c r="I1201" s="28"/>
    </row>
    <row r="1202" spans="6:9" x14ac:dyDescent="0.25">
      <c r="F1202" s="28"/>
      <c r="I1202" s="28"/>
    </row>
    <row r="1203" spans="6:9" x14ac:dyDescent="0.25">
      <c r="F1203" s="28"/>
      <c r="I1203" s="28"/>
    </row>
    <row r="1204" spans="6:9" x14ac:dyDescent="0.25">
      <c r="F1204" s="28"/>
      <c r="I1204" s="28"/>
    </row>
    <row r="1205" spans="6:9" x14ac:dyDescent="0.25">
      <c r="F1205" s="28"/>
      <c r="I1205" s="28"/>
    </row>
    <row r="1206" spans="6:9" x14ac:dyDescent="0.25">
      <c r="F1206" s="28"/>
      <c r="I1206" s="28"/>
    </row>
    <row r="1207" spans="6:9" x14ac:dyDescent="0.25">
      <c r="F1207" s="28"/>
      <c r="I1207" s="28"/>
    </row>
    <row r="1208" spans="6:9" x14ac:dyDescent="0.25">
      <c r="F1208" s="28"/>
      <c r="I1208" s="28"/>
    </row>
    <row r="1209" spans="6:9" x14ac:dyDescent="0.25">
      <c r="F1209" s="28"/>
      <c r="I1209" s="28"/>
    </row>
    <row r="1210" spans="6:9" x14ac:dyDescent="0.25">
      <c r="F1210" s="28"/>
      <c r="I1210" s="28"/>
    </row>
    <row r="1211" spans="6:9" x14ac:dyDescent="0.25">
      <c r="F1211" s="28"/>
      <c r="I1211" s="28"/>
    </row>
    <row r="1212" spans="6:9" x14ac:dyDescent="0.25">
      <c r="F1212" s="28"/>
      <c r="I1212" s="28"/>
    </row>
    <row r="1213" spans="6:9" x14ac:dyDescent="0.25">
      <c r="F1213" s="28"/>
      <c r="I1213" s="28"/>
    </row>
    <row r="1214" spans="6:9" x14ac:dyDescent="0.25">
      <c r="F1214" s="28"/>
      <c r="I1214" s="28"/>
    </row>
    <row r="1215" spans="6:9" x14ac:dyDescent="0.25">
      <c r="F1215" s="28"/>
      <c r="I1215" s="28"/>
    </row>
    <row r="1216" spans="6:9" x14ac:dyDescent="0.25">
      <c r="F1216" s="28"/>
      <c r="I1216" s="28"/>
    </row>
    <row r="1217" spans="6:9" x14ac:dyDescent="0.25">
      <c r="F1217" s="28"/>
      <c r="I1217" s="28"/>
    </row>
    <row r="1218" spans="6:9" x14ac:dyDescent="0.25">
      <c r="F1218" s="28"/>
      <c r="I1218" s="28"/>
    </row>
    <row r="1219" spans="6:9" x14ac:dyDescent="0.25">
      <c r="F1219" s="28"/>
      <c r="I1219" s="28"/>
    </row>
    <row r="1220" spans="6:9" x14ac:dyDescent="0.25">
      <c r="F1220" s="28"/>
      <c r="I1220" s="28"/>
    </row>
    <row r="1221" spans="6:9" x14ac:dyDescent="0.25">
      <c r="F1221" s="28"/>
      <c r="I1221" s="28"/>
    </row>
    <row r="1222" spans="6:9" x14ac:dyDescent="0.25">
      <c r="F1222" s="28"/>
      <c r="I1222" s="28"/>
    </row>
    <row r="1223" spans="6:9" x14ac:dyDescent="0.25">
      <c r="F1223" s="28"/>
      <c r="I1223" s="28"/>
    </row>
    <row r="1224" spans="6:9" x14ac:dyDescent="0.25">
      <c r="F1224" s="28"/>
      <c r="I1224" s="28"/>
    </row>
    <row r="1225" spans="6:9" x14ac:dyDescent="0.25">
      <c r="F1225" s="28"/>
      <c r="I1225" s="28"/>
    </row>
    <row r="1226" spans="6:9" x14ac:dyDescent="0.25">
      <c r="F1226" s="28"/>
      <c r="I1226" s="28"/>
    </row>
    <row r="1227" spans="6:9" x14ac:dyDescent="0.25">
      <c r="F1227" s="28"/>
      <c r="I1227" s="28"/>
    </row>
    <row r="1228" spans="6:9" x14ac:dyDescent="0.25">
      <c r="F1228" s="28"/>
      <c r="I1228" s="28"/>
    </row>
    <row r="1229" spans="6:9" x14ac:dyDescent="0.25">
      <c r="F1229" s="28"/>
      <c r="I1229" s="28"/>
    </row>
    <row r="1230" spans="6:9" x14ac:dyDescent="0.25">
      <c r="F1230" s="28"/>
      <c r="I1230" s="28"/>
    </row>
    <row r="1231" spans="6:9" x14ac:dyDescent="0.25">
      <c r="F1231" s="28"/>
      <c r="I1231" s="28"/>
    </row>
    <row r="1232" spans="6:9" x14ac:dyDescent="0.25">
      <c r="F1232" s="28"/>
      <c r="I1232" s="28"/>
    </row>
    <row r="1233" spans="6:9" x14ac:dyDescent="0.25">
      <c r="F1233" s="28"/>
      <c r="I1233" s="28"/>
    </row>
    <row r="1234" spans="6:9" x14ac:dyDescent="0.25">
      <c r="F1234" s="28"/>
      <c r="I1234" s="28"/>
    </row>
    <row r="1235" spans="6:9" x14ac:dyDescent="0.25">
      <c r="F1235" s="28"/>
      <c r="I1235" s="28"/>
    </row>
    <row r="1236" spans="6:9" x14ac:dyDescent="0.25">
      <c r="F1236" s="28"/>
      <c r="I1236" s="28"/>
    </row>
    <row r="1237" spans="6:9" x14ac:dyDescent="0.25">
      <c r="F1237" s="28"/>
      <c r="I1237" s="28"/>
    </row>
    <row r="1238" spans="6:9" x14ac:dyDescent="0.25">
      <c r="F1238" s="28"/>
      <c r="I1238" s="28"/>
    </row>
    <row r="1239" spans="6:9" x14ac:dyDescent="0.25">
      <c r="F1239" s="28"/>
      <c r="I1239" s="28"/>
    </row>
    <row r="1240" spans="6:9" x14ac:dyDescent="0.25">
      <c r="F1240" s="28"/>
      <c r="I1240" s="28"/>
    </row>
    <row r="1241" spans="6:9" x14ac:dyDescent="0.25">
      <c r="F1241" s="28"/>
      <c r="I1241" s="28"/>
    </row>
    <row r="1242" spans="6:9" x14ac:dyDescent="0.25">
      <c r="F1242" s="28"/>
      <c r="I1242" s="28"/>
    </row>
    <row r="1243" spans="6:9" x14ac:dyDescent="0.25">
      <c r="F1243" s="28"/>
      <c r="I1243" s="28"/>
    </row>
    <row r="1244" spans="6:9" x14ac:dyDescent="0.25">
      <c r="F1244" s="28"/>
      <c r="I1244" s="28"/>
    </row>
    <row r="1245" spans="6:9" x14ac:dyDescent="0.25">
      <c r="F1245" s="28"/>
      <c r="I1245" s="28"/>
    </row>
    <row r="1246" spans="6:9" x14ac:dyDescent="0.25">
      <c r="F1246" s="28"/>
      <c r="I1246" s="28"/>
    </row>
    <row r="1247" spans="6:9" x14ac:dyDescent="0.25">
      <c r="F1247" s="28"/>
      <c r="I1247" s="28"/>
    </row>
    <row r="1248" spans="6:9" x14ac:dyDescent="0.25">
      <c r="F1248" s="28"/>
      <c r="I1248" s="28"/>
    </row>
    <row r="1249" spans="6:9" x14ac:dyDescent="0.25">
      <c r="F1249" s="28"/>
      <c r="I1249" s="28"/>
    </row>
    <row r="1250" spans="6:9" x14ac:dyDescent="0.25">
      <c r="F1250" s="28"/>
      <c r="I1250" s="28"/>
    </row>
    <row r="1251" spans="6:9" x14ac:dyDescent="0.25">
      <c r="F1251" s="28"/>
      <c r="I1251" s="28"/>
    </row>
    <row r="1252" spans="6:9" x14ac:dyDescent="0.25">
      <c r="F1252" s="28"/>
      <c r="I1252" s="28"/>
    </row>
    <row r="1253" spans="6:9" x14ac:dyDescent="0.25">
      <c r="F1253" s="28"/>
      <c r="I1253" s="28"/>
    </row>
    <row r="1254" spans="6:9" x14ac:dyDescent="0.25">
      <c r="F1254" s="28"/>
      <c r="I1254" s="28"/>
    </row>
    <row r="1255" spans="6:9" x14ac:dyDescent="0.25">
      <c r="F1255" s="28"/>
      <c r="I1255" s="28"/>
    </row>
    <row r="1256" spans="6:9" x14ac:dyDescent="0.25">
      <c r="F1256" s="28"/>
      <c r="I1256" s="28"/>
    </row>
    <row r="1257" spans="6:9" x14ac:dyDescent="0.25">
      <c r="F1257" s="28"/>
      <c r="I1257" s="28"/>
    </row>
    <row r="1258" spans="6:9" x14ac:dyDescent="0.25">
      <c r="F1258" s="28"/>
      <c r="I1258" s="28"/>
    </row>
    <row r="1259" spans="6:9" x14ac:dyDescent="0.25">
      <c r="F1259" s="28"/>
      <c r="I1259" s="28"/>
    </row>
    <row r="1260" spans="6:9" x14ac:dyDescent="0.25">
      <c r="F1260" s="28"/>
      <c r="I1260" s="28"/>
    </row>
    <row r="1261" spans="6:9" x14ac:dyDescent="0.25">
      <c r="F1261" s="28"/>
      <c r="I1261" s="28"/>
    </row>
    <row r="1262" spans="6:9" x14ac:dyDescent="0.25">
      <c r="F1262" s="28"/>
      <c r="I1262" s="28"/>
    </row>
    <row r="1263" spans="6:9" x14ac:dyDescent="0.25">
      <c r="F1263" s="28"/>
      <c r="I1263" s="28"/>
    </row>
    <row r="1264" spans="6:9" x14ac:dyDescent="0.25">
      <c r="F1264" s="28"/>
      <c r="I1264" s="28"/>
    </row>
    <row r="1265" spans="6:9" x14ac:dyDescent="0.25">
      <c r="F1265" s="28"/>
      <c r="I1265" s="28"/>
    </row>
    <row r="1266" spans="6:9" x14ac:dyDescent="0.25">
      <c r="F1266" s="28"/>
      <c r="I1266" s="28"/>
    </row>
    <row r="1267" spans="6:9" x14ac:dyDescent="0.25">
      <c r="F1267" s="28"/>
      <c r="I1267" s="28"/>
    </row>
    <row r="1268" spans="6:9" x14ac:dyDescent="0.25">
      <c r="F1268" s="28"/>
      <c r="I1268" s="28"/>
    </row>
    <row r="1269" spans="6:9" x14ac:dyDescent="0.25">
      <c r="F1269" s="28"/>
      <c r="I1269" s="28"/>
    </row>
    <row r="1270" spans="6:9" x14ac:dyDescent="0.25">
      <c r="F1270" s="28"/>
      <c r="I1270" s="28"/>
    </row>
    <row r="1271" spans="6:9" x14ac:dyDescent="0.25">
      <c r="F1271" s="28"/>
      <c r="I1271" s="28"/>
    </row>
    <row r="1272" spans="6:9" x14ac:dyDescent="0.25">
      <c r="F1272" s="28"/>
      <c r="I1272" s="28"/>
    </row>
    <row r="1273" spans="6:9" x14ac:dyDescent="0.25">
      <c r="F1273" s="28"/>
      <c r="I1273" s="28"/>
    </row>
    <row r="1274" spans="6:9" x14ac:dyDescent="0.25">
      <c r="F1274" s="28"/>
      <c r="I1274" s="28"/>
    </row>
    <row r="1275" spans="6:9" x14ac:dyDescent="0.25">
      <c r="F1275" s="28"/>
      <c r="I1275" s="28"/>
    </row>
    <row r="1276" spans="6:9" x14ac:dyDescent="0.25">
      <c r="F1276" s="28"/>
      <c r="I1276" s="28"/>
    </row>
    <row r="1277" spans="6:9" x14ac:dyDescent="0.25">
      <c r="F1277" s="28"/>
      <c r="I1277" s="28"/>
    </row>
    <row r="1278" spans="6:9" x14ac:dyDescent="0.25">
      <c r="F1278" s="28"/>
      <c r="I1278" s="28"/>
    </row>
    <row r="1279" spans="6:9" x14ac:dyDescent="0.25">
      <c r="F1279" s="28"/>
      <c r="I1279" s="28"/>
    </row>
    <row r="1280" spans="6:9" x14ac:dyDescent="0.25">
      <c r="F1280" s="28"/>
      <c r="I1280" s="28"/>
    </row>
    <row r="1281" spans="6:9" x14ac:dyDescent="0.25">
      <c r="F1281" s="28"/>
      <c r="I1281" s="28"/>
    </row>
    <row r="1282" spans="6:9" x14ac:dyDescent="0.25">
      <c r="F1282" s="28"/>
      <c r="I1282" s="28"/>
    </row>
    <row r="1283" spans="6:9" x14ac:dyDescent="0.25">
      <c r="F1283" s="28"/>
      <c r="I1283" s="28"/>
    </row>
    <row r="1284" spans="6:9" x14ac:dyDescent="0.25">
      <c r="F1284" s="28"/>
      <c r="I1284" s="28"/>
    </row>
    <row r="1285" spans="6:9" x14ac:dyDescent="0.25">
      <c r="F1285" s="28"/>
      <c r="I1285" s="28"/>
    </row>
    <row r="1286" spans="6:9" x14ac:dyDescent="0.25">
      <c r="F1286" s="28"/>
      <c r="I1286" s="28"/>
    </row>
    <row r="1287" spans="6:9" x14ac:dyDescent="0.25">
      <c r="F1287" s="28"/>
      <c r="I1287" s="28"/>
    </row>
    <row r="1288" spans="6:9" x14ac:dyDescent="0.25">
      <c r="F1288" s="28"/>
      <c r="I1288" s="28"/>
    </row>
    <row r="1289" spans="6:9" x14ac:dyDescent="0.25">
      <c r="F1289" s="28"/>
      <c r="I1289" s="28"/>
    </row>
    <row r="1290" spans="6:9" x14ac:dyDescent="0.25">
      <c r="F1290" s="28"/>
      <c r="I1290" s="28"/>
    </row>
    <row r="1291" spans="6:9" x14ac:dyDescent="0.25">
      <c r="F1291" s="28"/>
      <c r="I1291" s="28"/>
    </row>
    <row r="1292" spans="6:9" x14ac:dyDescent="0.25">
      <c r="F1292" s="28"/>
      <c r="I1292" s="28"/>
    </row>
    <row r="1293" spans="6:9" x14ac:dyDescent="0.25">
      <c r="F1293" s="28"/>
      <c r="I1293" s="28"/>
    </row>
    <row r="1294" spans="6:9" x14ac:dyDescent="0.25">
      <c r="F1294" s="28"/>
      <c r="I1294" s="28"/>
    </row>
    <row r="1295" spans="6:9" x14ac:dyDescent="0.25">
      <c r="F1295" s="28"/>
      <c r="I1295" s="28"/>
    </row>
    <row r="1296" spans="6:9" x14ac:dyDescent="0.25">
      <c r="F1296" s="28"/>
      <c r="I1296" s="28"/>
    </row>
    <row r="1297" spans="6:9" x14ac:dyDescent="0.25">
      <c r="F1297" s="28"/>
      <c r="I1297" s="28"/>
    </row>
    <row r="1298" spans="6:9" x14ac:dyDescent="0.25">
      <c r="F1298" s="28"/>
      <c r="I1298" s="28"/>
    </row>
    <row r="1299" spans="6:9" x14ac:dyDescent="0.25">
      <c r="F1299" s="28"/>
      <c r="I1299" s="28"/>
    </row>
    <row r="1300" spans="6:9" x14ac:dyDescent="0.25">
      <c r="F1300" s="28"/>
      <c r="I1300" s="28"/>
    </row>
    <row r="1301" spans="6:9" x14ac:dyDescent="0.25">
      <c r="F1301" s="28"/>
      <c r="I1301" s="28"/>
    </row>
    <row r="1302" spans="6:9" x14ac:dyDescent="0.25">
      <c r="F1302" s="28"/>
      <c r="I1302" s="28"/>
    </row>
    <row r="1303" spans="6:9" x14ac:dyDescent="0.25">
      <c r="F1303" s="28"/>
      <c r="I1303" s="28"/>
    </row>
    <row r="1304" spans="6:9" x14ac:dyDescent="0.25">
      <c r="F1304" s="28"/>
      <c r="I1304" s="28"/>
    </row>
    <row r="1305" spans="6:9" x14ac:dyDescent="0.25">
      <c r="F1305" s="28"/>
      <c r="I1305" s="28"/>
    </row>
    <row r="1306" spans="6:9" x14ac:dyDescent="0.25">
      <c r="F1306" s="28"/>
      <c r="I1306" s="28"/>
    </row>
    <row r="1307" spans="6:9" x14ac:dyDescent="0.25">
      <c r="F1307" s="28"/>
      <c r="I1307" s="28"/>
    </row>
    <row r="1308" spans="6:9" x14ac:dyDescent="0.25">
      <c r="F1308" s="28"/>
      <c r="I1308" s="28"/>
    </row>
    <row r="1309" spans="6:9" x14ac:dyDescent="0.25">
      <c r="F1309" s="28"/>
      <c r="I1309" s="28"/>
    </row>
    <row r="1310" spans="6:9" x14ac:dyDescent="0.25">
      <c r="F1310" s="28"/>
      <c r="I1310" s="28"/>
    </row>
    <row r="1311" spans="6:9" x14ac:dyDescent="0.25">
      <c r="F1311" s="28"/>
      <c r="I1311" s="28"/>
    </row>
    <row r="1312" spans="6:9" x14ac:dyDescent="0.25">
      <c r="F1312" s="28"/>
      <c r="I1312" s="28"/>
    </row>
    <row r="1313" spans="6:9" x14ac:dyDescent="0.25">
      <c r="F1313" s="28"/>
      <c r="I1313" s="28"/>
    </row>
    <row r="1314" spans="6:9" x14ac:dyDescent="0.25">
      <c r="F1314" s="28"/>
      <c r="I1314" s="28"/>
    </row>
    <row r="1315" spans="6:9" x14ac:dyDescent="0.25">
      <c r="F1315" s="28"/>
      <c r="I1315" s="28"/>
    </row>
    <row r="1316" spans="6:9" x14ac:dyDescent="0.25">
      <c r="F1316" s="28"/>
      <c r="I1316" s="28"/>
    </row>
    <row r="1317" spans="6:9" x14ac:dyDescent="0.25">
      <c r="F1317" s="28"/>
      <c r="I1317" s="28"/>
    </row>
    <row r="1318" spans="6:9" x14ac:dyDescent="0.25">
      <c r="F1318" s="28"/>
      <c r="I1318" s="28"/>
    </row>
    <row r="1319" spans="6:9" x14ac:dyDescent="0.25">
      <c r="F1319" s="28"/>
      <c r="I1319" s="28"/>
    </row>
    <row r="1320" spans="6:9" x14ac:dyDescent="0.25">
      <c r="F1320" s="28"/>
      <c r="I1320" s="28"/>
    </row>
    <row r="1321" spans="6:9" x14ac:dyDescent="0.25">
      <c r="F1321" s="28"/>
      <c r="I1321" s="28"/>
    </row>
    <row r="1322" spans="6:9" x14ac:dyDescent="0.25">
      <c r="F1322" s="28"/>
      <c r="I1322" s="28"/>
    </row>
    <row r="1323" spans="6:9" x14ac:dyDescent="0.25">
      <c r="F1323" s="28"/>
      <c r="I1323" s="28"/>
    </row>
    <row r="1324" spans="6:9" x14ac:dyDescent="0.25">
      <c r="F1324" s="28"/>
      <c r="I1324" s="28"/>
    </row>
    <row r="1325" spans="6:9" x14ac:dyDescent="0.25">
      <c r="F1325" s="28"/>
      <c r="I1325" s="28"/>
    </row>
    <row r="1326" spans="6:9" x14ac:dyDescent="0.25">
      <c r="F1326" s="28"/>
      <c r="I1326" s="28"/>
    </row>
    <row r="1327" spans="6:9" x14ac:dyDescent="0.25">
      <c r="F1327" s="28"/>
      <c r="I1327" s="28"/>
    </row>
    <row r="1328" spans="6:9" x14ac:dyDescent="0.25">
      <c r="F1328" s="28"/>
      <c r="I1328" s="28"/>
    </row>
    <row r="1329" spans="6:9" x14ac:dyDescent="0.25">
      <c r="F1329" s="28"/>
      <c r="I1329" s="28"/>
    </row>
    <row r="1330" spans="6:9" x14ac:dyDescent="0.25">
      <c r="F1330" s="28"/>
      <c r="I1330" s="28"/>
    </row>
    <row r="1331" spans="6:9" x14ac:dyDescent="0.25">
      <c r="F1331" s="28"/>
      <c r="I1331" s="28"/>
    </row>
    <row r="1332" spans="6:9" x14ac:dyDescent="0.25">
      <c r="F1332" s="28"/>
      <c r="I1332" s="28"/>
    </row>
    <row r="1333" spans="6:9" x14ac:dyDescent="0.25">
      <c r="F1333" s="28"/>
      <c r="I1333" s="28"/>
    </row>
    <row r="1334" spans="6:9" x14ac:dyDescent="0.25">
      <c r="F1334" s="28"/>
      <c r="I1334" s="28"/>
    </row>
    <row r="1335" spans="6:9" x14ac:dyDescent="0.25">
      <c r="F1335" s="28"/>
      <c r="I1335" s="28"/>
    </row>
    <row r="1336" spans="6:9" x14ac:dyDescent="0.25">
      <c r="F1336" s="28"/>
      <c r="I1336" s="28"/>
    </row>
    <row r="1337" spans="6:9" x14ac:dyDescent="0.25">
      <c r="F1337" s="28"/>
      <c r="I1337" s="28"/>
    </row>
    <row r="1338" spans="6:9" x14ac:dyDescent="0.25">
      <c r="F1338" s="28"/>
      <c r="I1338" s="28"/>
    </row>
    <row r="1339" spans="6:9" x14ac:dyDescent="0.25">
      <c r="F1339" s="28"/>
      <c r="I1339" s="28"/>
    </row>
    <row r="1340" spans="6:9" x14ac:dyDescent="0.25">
      <c r="F1340" s="28"/>
      <c r="I1340" s="28"/>
    </row>
    <row r="1341" spans="6:9" x14ac:dyDescent="0.25">
      <c r="F1341" s="28"/>
      <c r="I1341" s="28"/>
    </row>
    <row r="1342" spans="6:9" x14ac:dyDescent="0.25">
      <c r="F1342" s="28"/>
      <c r="I1342" s="28"/>
    </row>
    <row r="1343" spans="6:9" x14ac:dyDescent="0.25">
      <c r="F1343" s="28"/>
      <c r="I1343" s="28"/>
    </row>
    <row r="1344" spans="6:9" x14ac:dyDescent="0.25">
      <c r="F1344" s="28"/>
      <c r="I1344" s="28"/>
    </row>
    <row r="1345" spans="6:9" x14ac:dyDescent="0.25">
      <c r="F1345" s="28"/>
      <c r="I1345" s="28"/>
    </row>
    <row r="1346" spans="6:9" x14ac:dyDescent="0.25">
      <c r="F1346" s="28"/>
      <c r="I1346" s="28"/>
    </row>
    <row r="1347" spans="6:9" x14ac:dyDescent="0.25">
      <c r="F1347" s="28"/>
      <c r="I1347" s="28"/>
    </row>
    <row r="1348" spans="6:9" x14ac:dyDescent="0.25">
      <c r="F1348" s="28"/>
      <c r="I1348" s="28"/>
    </row>
    <row r="1349" spans="6:9" x14ac:dyDescent="0.25">
      <c r="F1349" s="28"/>
      <c r="I1349" s="28"/>
    </row>
    <row r="1350" spans="6:9" x14ac:dyDescent="0.25">
      <c r="F1350" s="28"/>
      <c r="I1350" s="28"/>
    </row>
    <row r="1351" spans="6:9" x14ac:dyDescent="0.25">
      <c r="F1351" s="28"/>
      <c r="I1351" s="28"/>
    </row>
    <row r="1352" spans="6:9" x14ac:dyDescent="0.25">
      <c r="F1352" s="28"/>
      <c r="I1352" s="28"/>
    </row>
    <row r="1353" spans="6:9" x14ac:dyDescent="0.25">
      <c r="F1353" s="28"/>
      <c r="I1353" s="28"/>
    </row>
    <row r="1354" spans="6:9" x14ac:dyDescent="0.25">
      <c r="F1354" s="28"/>
      <c r="I1354" s="28"/>
    </row>
    <row r="1355" spans="6:9" x14ac:dyDescent="0.25">
      <c r="F1355" s="28"/>
      <c r="I1355" s="28"/>
    </row>
    <row r="1356" spans="6:9" x14ac:dyDescent="0.25">
      <c r="F1356" s="28"/>
      <c r="I1356" s="28"/>
    </row>
    <row r="1357" spans="6:9" x14ac:dyDescent="0.25">
      <c r="F1357" s="28"/>
      <c r="I1357" s="28"/>
    </row>
    <row r="1358" spans="6:9" x14ac:dyDescent="0.25">
      <c r="F1358" s="28"/>
      <c r="I1358" s="28"/>
    </row>
    <row r="1359" spans="6:9" x14ac:dyDescent="0.25">
      <c r="F1359" s="28"/>
      <c r="I1359" s="28"/>
    </row>
    <row r="1360" spans="6:9" x14ac:dyDescent="0.25">
      <c r="F1360" s="28"/>
      <c r="I1360" s="28"/>
    </row>
    <row r="1361" spans="6:9" x14ac:dyDescent="0.25">
      <c r="F1361" s="28"/>
      <c r="I1361" s="28"/>
    </row>
    <row r="1362" spans="6:9" x14ac:dyDescent="0.25">
      <c r="F1362" s="28"/>
      <c r="I1362" s="28"/>
    </row>
    <row r="1363" spans="6:9" x14ac:dyDescent="0.25">
      <c r="F1363" s="28"/>
      <c r="I1363" s="28"/>
    </row>
    <row r="1364" spans="6:9" x14ac:dyDescent="0.25">
      <c r="F1364" s="28"/>
      <c r="I1364" s="28"/>
    </row>
    <row r="1365" spans="6:9" x14ac:dyDescent="0.25">
      <c r="F1365" s="28"/>
      <c r="I1365" s="28"/>
    </row>
    <row r="1366" spans="6:9" x14ac:dyDescent="0.25">
      <c r="F1366" s="28"/>
      <c r="I1366" s="28"/>
    </row>
    <row r="1367" spans="6:9" x14ac:dyDescent="0.25">
      <c r="F1367" s="28"/>
      <c r="I1367" s="28"/>
    </row>
    <row r="1368" spans="6:9" x14ac:dyDescent="0.25">
      <c r="F1368" s="28"/>
      <c r="I1368" s="28"/>
    </row>
    <row r="1369" spans="6:9" x14ac:dyDescent="0.25">
      <c r="F1369" s="28"/>
      <c r="I1369" s="28"/>
    </row>
    <row r="1370" spans="6:9" x14ac:dyDescent="0.25">
      <c r="F1370" s="28"/>
      <c r="I1370" s="28"/>
    </row>
    <row r="1371" spans="6:9" x14ac:dyDescent="0.25">
      <c r="F1371" s="28"/>
      <c r="I1371" s="28"/>
    </row>
    <row r="1372" spans="6:9" x14ac:dyDescent="0.25">
      <c r="F1372" s="28"/>
      <c r="I1372" s="28"/>
    </row>
    <row r="1373" spans="6:9" x14ac:dyDescent="0.25">
      <c r="F1373" s="28"/>
      <c r="I1373" s="28"/>
    </row>
    <row r="1374" spans="6:9" x14ac:dyDescent="0.25">
      <c r="F1374" s="28"/>
      <c r="I1374" s="28"/>
    </row>
    <row r="1375" spans="6:9" x14ac:dyDescent="0.25">
      <c r="F1375" s="28"/>
      <c r="I1375" s="28"/>
    </row>
    <row r="1376" spans="6:9" x14ac:dyDescent="0.25">
      <c r="F1376" s="28"/>
      <c r="I1376" s="28"/>
    </row>
    <row r="1377" spans="6:9" x14ac:dyDescent="0.25">
      <c r="F1377" s="28"/>
      <c r="I1377" s="28"/>
    </row>
    <row r="1378" spans="6:9" x14ac:dyDescent="0.25">
      <c r="F1378" s="28"/>
      <c r="I1378" s="28"/>
    </row>
    <row r="1379" spans="6:9" x14ac:dyDescent="0.25">
      <c r="F1379" s="28"/>
      <c r="I1379" s="28"/>
    </row>
    <row r="1380" spans="6:9" x14ac:dyDescent="0.25">
      <c r="F1380" s="28"/>
      <c r="I1380" s="28"/>
    </row>
    <row r="1381" spans="6:9" x14ac:dyDescent="0.25">
      <c r="F1381" s="28"/>
      <c r="I1381" s="28"/>
    </row>
    <row r="1382" spans="6:9" x14ac:dyDescent="0.25">
      <c r="F1382" s="28"/>
      <c r="I1382" s="28"/>
    </row>
    <row r="1383" spans="6:9" x14ac:dyDescent="0.25">
      <c r="F1383" s="28"/>
      <c r="I1383" s="28"/>
    </row>
    <row r="1384" spans="6:9" x14ac:dyDescent="0.25">
      <c r="F1384" s="28"/>
      <c r="I1384" s="28"/>
    </row>
    <row r="1385" spans="6:9" x14ac:dyDescent="0.25">
      <c r="F1385" s="28"/>
      <c r="I1385" s="28"/>
    </row>
    <row r="1386" spans="6:9" x14ac:dyDescent="0.25">
      <c r="F1386" s="28"/>
      <c r="I1386" s="28"/>
    </row>
    <row r="1387" spans="6:9" x14ac:dyDescent="0.25">
      <c r="F1387" s="28"/>
      <c r="I1387" s="28"/>
    </row>
    <row r="1388" spans="6:9" x14ac:dyDescent="0.25">
      <c r="F1388" s="28"/>
      <c r="I1388" s="28"/>
    </row>
    <row r="1389" spans="6:9" x14ac:dyDescent="0.25">
      <c r="F1389" s="28"/>
      <c r="I1389" s="28"/>
    </row>
    <row r="1390" spans="6:9" x14ac:dyDescent="0.25">
      <c r="F1390" s="28"/>
      <c r="I1390" s="28"/>
    </row>
    <row r="1391" spans="6:9" x14ac:dyDescent="0.25">
      <c r="F1391" s="28"/>
      <c r="I1391" s="28"/>
    </row>
    <row r="1392" spans="6:9" x14ac:dyDescent="0.25">
      <c r="F1392" s="28"/>
      <c r="I1392" s="28"/>
    </row>
    <row r="1393" spans="6:9" x14ac:dyDescent="0.25">
      <c r="F1393" s="28"/>
      <c r="I1393" s="28"/>
    </row>
    <row r="1394" spans="6:9" x14ac:dyDescent="0.25">
      <c r="F1394" s="28"/>
      <c r="I1394" s="28"/>
    </row>
    <row r="1395" spans="6:9" x14ac:dyDescent="0.25">
      <c r="F1395" s="28"/>
      <c r="I1395" s="28"/>
    </row>
    <row r="1396" spans="6:9" x14ac:dyDescent="0.25">
      <c r="F1396" s="28"/>
      <c r="I1396" s="28"/>
    </row>
    <row r="1397" spans="6:9" x14ac:dyDescent="0.25">
      <c r="F1397" s="28"/>
      <c r="I1397" s="28"/>
    </row>
    <row r="1398" spans="6:9" x14ac:dyDescent="0.25">
      <c r="F1398" s="28"/>
      <c r="I1398" s="28"/>
    </row>
    <row r="1399" spans="6:9" x14ac:dyDescent="0.25">
      <c r="F1399" s="28"/>
      <c r="I1399" s="28"/>
    </row>
    <row r="1400" spans="6:9" x14ac:dyDescent="0.25">
      <c r="F1400" s="28"/>
      <c r="I1400" s="28"/>
    </row>
    <row r="1401" spans="6:9" x14ac:dyDescent="0.25">
      <c r="F1401" s="28"/>
      <c r="I1401" s="28"/>
    </row>
    <row r="1402" spans="6:9" x14ac:dyDescent="0.25">
      <c r="F1402" s="28"/>
      <c r="I1402" s="28"/>
    </row>
    <row r="1403" spans="6:9" x14ac:dyDescent="0.25">
      <c r="F1403" s="28"/>
      <c r="I1403" s="28"/>
    </row>
    <row r="1404" spans="6:9" x14ac:dyDescent="0.25">
      <c r="F1404" s="28"/>
      <c r="I1404" s="28"/>
    </row>
    <row r="1405" spans="6:9" x14ac:dyDescent="0.25">
      <c r="F1405" s="28"/>
      <c r="I1405" s="28"/>
    </row>
    <row r="1406" spans="6:9" x14ac:dyDescent="0.25">
      <c r="F1406" s="28"/>
      <c r="I1406" s="28"/>
    </row>
    <row r="1407" spans="6:9" x14ac:dyDescent="0.25">
      <c r="F1407" s="28"/>
      <c r="I1407" s="28"/>
    </row>
    <row r="1408" spans="6:9" x14ac:dyDescent="0.25">
      <c r="F1408" s="28"/>
      <c r="I1408" s="28"/>
    </row>
    <row r="1409" spans="6:9" x14ac:dyDescent="0.25">
      <c r="F1409" s="28"/>
      <c r="I1409" s="28"/>
    </row>
    <row r="1410" spans="6:9" x14ac:dyDescent="0.25">
      <c r="F1410" s="28"/>
      <c r="I1410" s="28"/>
    </row>
    <row r="1411" spans="6:9" x14ac:dyDescent="0.25">
      <c r="F1411" s="28"/>
      <c r="I1411" s="28"/>
    </row>
    <row r="1412" spans="6:9" x14ac:dyDescent="0.25">
      <c r="F1412" s="28"/>
      <c r="I1412" s="28"/>
    </row>
    <row r="1413" spans="6:9" x14ac:dyDescent="0.25">
      <c r="F1413" s="28"/>
      <c r="I1413" s="28"/>
    </row>
    <row r="1414" spans="6:9" x14ac:dyDescent="0.25">
      <c r="F1414" s="28"/>
      <c r="I1414" s="28"/>
    </row>
    <row r="1415" spans="6:9" x14ac:dyDescent="0.25">
      <c r="F1415" s="28"/>
      <c r="I1415" s="28"/>
    </row>
    <row r="1416" spans="6:9" x14ac:dyDescent="0.25">
      <c r="F1416" s="28"/>
      <c r="I1416" s="28"/>
    </row>
    <row r="1417" spans="6:9" x14ac:dyDescent="0.25">
      <c r="F1417" s="28"/>
      <c r="I1417" s="28"/>
    </row>
    <row r="1418" spans="6:9" x14ac:dyDescent="0.25">
      <c r="F1418" s="28"/>
      <c r="I1418" s="28"/>
    </row>
    <row r="1419" spans="6:9" x14ac:dyDescent="0.25">
      <c r="F1419" s="28"/>
      <c r="I1419" s="28"/>
    </row>
    <row r="1420" spans="6:9" x14ac:dyDescent="0.25">
      <c r="F1420" s="28"/>
      <c r="I1420" s="28"/>
    </row>
    <row r="1421" spans="6:9" x14ac:dyDescent="0.25">
      <c r="F1421" s="28"/>
      <c r="I1421" s="28"/>
    </row>
    <row r="1422" spans="6:9" x14ac:dyDescent="0.25">
      <c r="F1422" s="28"/>
      <c r="I1422" s="28"/>
    </row>
    <row r="1423" spans="6:9" x14ac:dyDescent="0.25">
      <c r="F1423" s="28"/>
      <c r="I1423" s="28"/>
    </row>
    <row r="1424" spans="6:9" x14ac:dyDescent="0.25">
      <c r="F1424" s="28"/>
      <c r="I1424" s="28"/>
    </row>
    <row r="1425" spans="6:9" x14ac:dyDescent="0.25">
      <c r="F1425" s="28"/>
      <c r="I1425" s="28"/>
    </row>
    <row r="1426" spans="6:9" x14ac:dyDescent="0.25">
      <c r="F1426" s="28"/>
      <c r="I1426" s="28"/>
    </row>
    <row r="1427" spans="6:9" x14ac:dyDescent="0.25">
      <c r="F1427" s="28"/>
      <c r="I1427" s="28"/>
    </row>
    <row r="1428" spans="6:9" x14ac:dyDescent="0.25">
      <c r="F1428" s="28"/>
      <c r="I1428" s="28"/>
    </row>
    <row r="1429" spans="6:9" x14ac:dyDescent="0.25">
      <c r="F1429" s="28"/>
      <c r="I1429" s="28"/>
    </row>
    <row r="1430" spans="6:9" x14ac:dyDescent="0.25">
      <c r="F1430" s="28"/>
      <c r="I1430" s="28"/>
    </row>
    <row r="1431" spans="6:9" x14ac:dyDescent="0.25">
      <c r="F1431" s="28"/>
      <c r="I1431" s="28"/>
    </row>
    <row r="1432" spans="6:9" x14ac:dyDescent="0.25">
      <c r="F1432" s="28"/>
      <c r="I1432" s="28"/>
    </row>
    <row r="1433" spans="6:9" x14ac:dyDescent="0.25">
      <c r="F1433" s="28"/>
      <c r="I1433" s="28"/>
    </row>
    <row r="1434" spans="6:9" x14ac:dyDescent="0.25">
      <c r="F1434" s="28"/>
      <c r="I1434" s="28"/>
    </row>
    <row r="1435" spans="6:9" x14ac:dyDescent="0.25">
      <c r="F1435" s="28"/>
      <c r="I1435" s="28"/>
    </row>
    <row r="1436" spans="6:9" x14ac:dyDescent="0.25">
      <c r="F1436" s="28"/>
      <c r="I1436" s="28"/>
    </row>
    <row r="1437" spans="6:9" x14ac:dyDescent="0.25">
      <c r="F1437" s="28"/>
      <c r="I1437" s="28"/>
    </row>
    <row r="1438" spans="6:9" x14ac:dyDescent="0.25">
      <c r="F1438" s="28"/>
      <c r="I1438" s="28"/>
    </row>
    <row r="1439" spans="6:9" x14ac:dyDescent="0.25">
      <c r="F1439" s="28"/>
      <c r="I1439" s="28"/>
    </row>
    <row r="1440" spans="6:9" x14ac:dyDescent="0.25">
      <c r="F1440" s="28"/>
      <c r="I1440" s="28"/>
    </row>
    <row r="1441" spans="6:9" x14ac:dyDescent="0.25">
      <c r="F1441" s="28"/>
      <c r="I1441" s="28"/>
    </row>
    <row r="1442" spans="6:9" x14ac:dyDescent="0.25">
      <c r="F1442" s="28"/>
      <c r="I1442" s="28"/>
    </row>
    <row r="1443" spans="6:9" x14ac:dyDescent="0.25">
      <c r="F1443" s="28"/>
      <c r="I1443" s="28"/>
    </row>
    <row r="1444" spans="6:9" x14ac:dyDescent="0.25">
      <c r="F1444" s="28"/>
      <c r="I1444" s="28"/>
    </row>
    <row r="1445" spans="6:9" x14ac:dyDescent="0.25">
      <c r="F1445" s="28"/>
      <c r="I1445" s="28"/>
    </row>
    <row r="1446" spans="6:9" x14ac:dyDescent="0.25">
      <c r="F1446" s="28"/>
      <c r="I1446" s="28"/>
    </row>
    <row r="1447" spans="6:9" x14ac:dyDescent="0.25">
      <c r="F1447" s="28"/>
      <c r="I1447" s="28"/>
    </row>
    <row r="1448" spans="6:9" x14ac:dyDescent="0.25">
      <c r="F1448" s="28"/>
      <c r="I1448" s="28"/>
    </row>
    <row r="1449" spans="6:9" x14ac:dyDescent="0.25">
      <c r="F1449" s="28"/>
      <c r="I1449" s="28"/>
    </row>
    <row r="1450" spans="6:9" x14ac:dyDescent="0.25">
      <c r="F1450" s="28"/>
      <c r="I1450" s="28"/>
    </row>
    <row r="1451" spans="6:9" x14ac:dyDescent="0.25">
      <c r="F1451" s="28"/>
      <c r="I1451" s="28"/>
    </row>
    <row r="1452" spans="6:9" x14ac:dyDescent="0.25">
      <c r="F1452" s="28"/>
      <c r="I1452" s="28"/>
    </row>
    <row r="1453" spans="6:9" x14ac:dyDescent="0.25">
      <c r="F1453" s="28"/>
      <c r="I1453" s="28"/>
    </row>
    <row r="1454" spans="6:9" x14ac:dyDescent="0.25">
      <c r="F1454" s="28"/>
      <c r="I1454" s="28"/>
    </row>
    <row r="1455" spans="6:9" x14ac:dyDescent="0.25">
      <c r="F1455" s="28"/>
      <c r="I1455" s="28"/>
    </row>
    <row r="1456" spans="6:9" x14ac:dyDescent="0.25">
      <c r="F1456" s="28"/>
      <c r="I1456" s="28"/>
    </row>
    <row r="1457" spans="6:9" x14ac:dyDescent="0.25">
      <c r="F1457" s="28"/>
      <c r="I1457" s="28"/>
    </row>
    <row r="1458" spans="6:9" x14ac:dyDescent="0.25">
      <c r="F1458" s="28"/>
      <c r="I1458" s="28"/>
    </row>
    <row r="1459" spans="6:9" x14ac:dyDescent="0.25">
      <c r="F1459" s="28"/>
      <c r="I1459" s="28"/>
    </row>
    <row r="1460" spans="6:9" x14ac:dyDescent="0.25">
      <c r="F1460" s="28"/>
      <c r="I1460" s="28"/>
    </row>
    <row r="1461" spans="6:9" x14ac:dyDescent="0.25">
      <c r="F1461" s="28"/>
      <c r="I1461" s="28"/>
    </row>
    <row r="1462" spans="6:9" x14ac:dyDescent="0.25">
      <c r="F1462" s="28"/>
      <c r="I1462" s="28"/>
    </row>
    <row r="1463" spans="6:9" x14ac:dyDescent="0.25">
      <c r="F1463" s="28"/>
      <c r="I1463" s="28"/>
    </row>
    <row r="1464" spans="6:9" x14ac:dyDescent="0.25">
      <c r="F1464" s="28"/>
      <c r="I1464" s="28"/>
    </row>
    <row r="1465" spans="6:9" x14ac:dyDescent="0.25">
      <c r="F1465" s="28"/>
      <c r="I1465" s="28"/>
    </row>
    <row r="1466" spans="6:9" x14ac:dyDescent="0.25">
      <c r="F1466" s="28"/>
      <c r="I1466" s="28"/>
    </row>
    <row r="1467" spans="6:9" x14ac:dyDescent="0.25">
      <c r="F1467" s="28"/>
      <c r="I1467" s="28"/>
    </row>
    <row r="1468" spans="6:9" x14ac:dyDescent="0.25">
      <c r="F1468" s="28"/>
      <c r="I1468" s="28"/>
    </row>
    <row r="1469" spans="6:9" x14ac:dyDescent="0.25">
      <c r="F1469" s="28"/>
      <c r="I1469" s="28"/>
    </row>
    <row r="1470" spans="6:9" x14ac:dyDescent="0.25">
      <c r="F1470" s="28"/>
      <c r="I1470" s="28"/>
    </row>
    <row r="1471" spans="6:9" x14ac:dyDescent="0.25">
      <c r="F1471" s="28"/>
      <c r="I1471" s="28"/>
    </row>
    <row r="1472" spans="6:9" x14ac:dyDescent="0.25">
      <c r="F1472" s="28"/>
      <c r="I1472" s="28"/>
    </row>
    <row r="1473" spans="6:9" x14ac:dyDescent="0.25">
      <c r="F1473" s="28"/>
      <c r="I1473" s="28"/>
    </row>
    <row r="1474" spans="6:9" x14ac:dyDescent="0.25">
      <c r="F1474" s="28"/>
      <c r="I1474" s="28"/>
    </row>
    <row r="1475" spans="6:9" x14ac:dyDescent="0.25">
      <c r="F1475" s="28"/>
      <c r="I1475" s="28"/>
    </row>
    <row r="1476" spans="6:9" x14ac:dyDescent="0.25">
      <c r="F1476" s="28"/>
      <c r="I1476" s="28"/>
    </row>
    <row r="1477" spans="6:9" x14ac:dyDescent="0.25">
      <c r="F1477" s="28"/>
      <c r="I1477" s="28"/>
    </row>
    <row r="1478" spans="6:9" x14ac:dyDescent="0.25">
      <c r="F1478" s="28"/>
      <c r="I1478" s="28"/>
    </row>
    <row r="1479" spans="6:9" x14ac:dyDescent="0.25">
      <c r="F1479" s="28"/>
      <c r="I1479" s="28"/>
    </row>
    <row r="1480" spans="6:9" x14ac:dyDescent="0.25">
      <c r="F1480" s="28"/>
      <c r="I1480" s="28"/>
    </row>
    <row r="1481" spans="6:9" x14ac:dyDescent="0.25">
      <c r="F1481" s="28"/>
      <c r="I1481" s="28"/>
    </row>
    <row r="1482" spans="6:9" x14ac:dyDescent="0.25">
      <c r="F1482" s="28"/>
      <c r="I1482" s="28"/>
    </row>
    <row r="1483" spans="6:9" x14ac:dyDescent="0.25">
      <c r="F1483" s="28"/>
      <c r="I1483" s="28"/>
    </row>
    <row r="1484" spans="6:9" x14ac:dyDescent="0.25">
      <c r="F1484" s="28"/>
      <c r="I1484" s="28"/>
    </row>
    <row r="1485" spans="6:9" x14ac:dyDescent="0.25">
      <c r="F1485" s="28"/>
      <c r="I1485" s="28"/>
    </row>
    <row r="1486" spans="6:9" x14ac:dyDescent="0.25">
      <c r="F1486" s="28"/>
      <c r="I1486" s="28"/>
    </row>
    <row r="1487" spans="6:9" x14ac:dyDescent="0.25">
      <c r="F1487" s="28"/>
      <c r="I1487" s="28"/>
    </row>
    <row r="1488" spans="6:9" x14ac:dyDescent="0.25">
      <c r="F1488" s="28"/>
      <c r="I1488" s="28"/>
    </row>
    <row r="1489" spans="6:9" x14ac:dyDescent="0.25">
      <c r="F1489" s="28"/>
      <c r="I1489" s="28"/>
    </row>
    <row r="1490" spans="6:9" x14ac:dyDescent="0.25">
      <c r="F1490" s="28"/>
      <c r="I1490" s="28"/>
    </row>
    <row r="1491" spans="6:9" x14ac:dyDescent="0.25">
      <c r="F1491" s="28"/>
      <c r="I1491" s="28"/>
    </row>
    <row r="1492" spans="6:9" x14ac:dyDescent="0.25">
      <c r="F1492" s="28"/>
      <c r="I1492" s="28"/>
    </row>
    <row r="1493" spans="6:9" x14ac:dyDescent="0.25">
      <c r="F1493" s="28"/>
      <c r="I1493" s="28"/>
    </row>
    <row r="1494" spans="6:9" x14ac:dyDescent="0.25">
      <c r="F1494" s="28"/>
      <c r="I1494" s="28"/>
    </row>
    <row r="1495" spans="6:9" x14ac:dyDescent="0.25">
      <c r="F1495" s="28"/>
      <c r="I1495" s="28"/>
    </row>
    <row r="1496" spans="6:9" x14ac:dyDescent="0.25">
      <c r="F1496" s="28"/>
      <c r="I1496" s="28"/>
    </row>
    <row r="1497" spans="6:9" x14ac:dyDescent="0.25">
      <c r="F1497" s="28"/>
      <c r="I1497" s="28"/>
    </row>
    <row r="1498" spans="6:9" x14ac:dyDescent="0.25">
      <c r="F1498" s="28"/>
      <c r="I1498" s="28"/>
    </row>
    <row r="1499" spans="6:9" x14ac:dyDescent="0.25">
      <c r="F1499" s="28"/>
      <c r="I1499" s="28"/>
    </row>
    <row r="1500" spans="6:9" x14ac:dyDescent="0.25">
      <c r="F1500" s="28"/>
      <c r="I1500" s="28"/>
    </row>
    <row r="1501" spans="6:9" x14ac:dyDescent="0.25">
      <c r="F1501" s="28"/>
      <c r="I1501" s="28"/>
    </row>
    <row r="1502" spans="6:9" x14ac:dyDescent="0.25">
      <c r="F1502" s="28"/>
      <c r="I1502" s="28"/>
    </row>
    <row r="1503" spans="6:9" x14ac:dyDescent="0.25">
      <c r="F1503" s="28"/>
      <c r="I1503" s="28"/>
    </row>
    <row r="1504" spans="6:9" x14ac:dyDescent="0.25">
      <c r="F1504" s="28"/>
      <c r="I1504" s="28"/>
    </row>
    <row r="1505" spans="6:9" x14ac:dyDescent="0.25">
      <c r="F1505" s="28"/>
      <c r="I1505" s="28"/>
    </row>
    <row r="1506" spans="6:9" x14ac:dyDescent="0.25">
      <c r="F1506" s="28"/>
      <c r="I1506" s="28"/>
    </row>
    <row r="1507" spans="6:9" x14ac:dyDescent="0.25">
      <c r="F1507" s="28"/>
      <c r="I1507" s="28"/>
    </row>
    <row r="1508" spans="6:9" x14ac:dyDescent="0.25">
      <c r="F1508" s="28"/>
      <c r="I1508" s="28"/>
    </row>
    <row r="1509" spans="6:9" x14ac:dyDescent="0.25">
      <c r="F1509" s="28"/>
      <c r="I1509" s="28"/>
    </row>
    <row r="1510" spans="6:9" x14ac:dyDescent="0.25">
      <c r="F1510" s="28"/>
      <c r="I1510" s="28"/>
    </row>
    <row r="1511" spans="6:9" x14ac:dyDescent="0.25">
      <c r="F1511" s="28"/>
      <c r="I1511" s="28"/>
    </row>
    <row r="1512" spans="6:9" x14ac:dyDescent="0.25">
      <c r="F1512" s="28"/>
      <c r="I1512" s="28"/>
    </row>
    <row r="1513" spans="6:9" x14ac:dyDescent="0.25">
      <c r="F1513" s="28"/>
      <c r="I1513" s="28"/>
    </row>
    <row r="1514" spans="6:9" x14ac:dyDescent="0.25">
      <c r="F1514" s="28"/>
      <c r="I1514" s="28"/>
    </row>
    <row r="1515" spans="6:9" x14ac:dyDescent="0.25">
      <c r="F1515" s="28"/>
      <c r="I1515" s="28"/>
    </row>
    <row r="1516" spans="6:9" x14ac:dyDescent="0.25">
      <c r="F1516" s="28"/>
      <c r="I1516" s="28"/>
    </row>
    <row r="1517" spans="6:9" x14ac:dyDescent="0.25">
      <c r="F1517" s="28"/>
      <c r="I1517" s="28"/>
    </row>
    <row r="1518" spans="6:9" x14ac:dyDescent="0.25">
      <c r="F1518" s="28"/>
      <c r="I1518" s="28"/>
    </row>
    <row r="1519" spans="6:9" x14ac:dyDescent="0.25">
      <c r="F1519" s="28"/>
      <c r="I1519" s="28"/>
    </row>
    <row r="1520" spans="6:9" x14ac:dyDescent="0.25">
      <c r="F1520" s="28"/>
      <c r="I1520" s="28"/>
    </row>
    <row r="1521" spans="6:9" x14ac:dyDescent="0.25">
      <c r="F1521" s="28"/>
      <c r="I1521" s="28"/>
    </row>
    <row r="1522" spans="6:9" x14ac:dyDescent="0.25">
      <c r="F1522" s="28"/>
      <c r="I1522" s="28"/>
    </row>
    <row r="1523" spans="6:9" x14ac:dyDescent="0.25">
      <c r="F1523" s="28"/>
      <c r="I1523" s="28"/>
    </row>
    <row r="1524" spans="6:9" x14ac:dyDescent="0.25">
      <c r="F1524" s="28"/>
      <c r="I1524" s="28"/>
    </row>
    <row r="1525" spans="6:9" x14ac:dyDescent="0.25">
      <c r="F1525" s="28"/>
      <c r="I1525" s="28"/>
    </row>
    <row r="1526" spans="6:9" x14ac:dyDescent="0.25">
      <c r="F1526" s="28"/>
      <c r="I1526" s="28"/>
    </row>
    <row r="1527" spans="6:9" x14ac:dyDescent="0.25">
      <c r="F1527" s="28"/>
      <c r="I1527" s="28"/>
    </row>
    <row r="1528" spans="6:9" x14ac:dyDescent="0.25">
      <c r="F1528" s="28"/>
      <c r="I1528" s="28"/>
    </row>
    <row r="1529" spans="6:9" x14ac:dyDescent="0.25">
      <c r="F1529" s="28"/>
      <c r="I1529" s="28"/>
    </row>
    <row r="1530" spans="6:9" x14ac:dyDescent="0.25">
      <c r="F1530" s="28"/>
      <c r="I1530" s="28"/>
    </row>
    <row r="1531" spans="6:9" x14ac:dyDescent="0.25">
      <c r="F1531" s="28"/>
      <c r="I1531" s="28"/>
    </row>
    <row r="1532" spans="6:9" x14ac:dyDescent="0.25">
      <c r="F1532" s="28"/>
      <c r="I1532" s="28"/>
    </row>
    <row r="1533" spans="6:9" x14ac:dyDescent="0.25">
      <c r="F1533" s="28"/>
      <c r="I1533" s="28"/>
    </row>
    <row r="1534" spans="6:9" x14ac:dyDescent="0.25">
      <c r="F1534" s="28"/>
      <c r="I1534" s="28"/>
    </row>
    <row r="1535" spans="6:9" x14ac:dyDescent="0.25">
      <c r="F1535" s="28"/>
      <c r="I1535" s="28"/>
    </row>
    <row r="1536" spans="6:9" x14ac:dyDescent="0.25">
      <c r="F1536" s="28"/>
      <c r="I1536" s="28"/>
    </row>
    <row r="1537" spans="6:9" x14ac:dyDescent="0.25">
      <c r="F1537" s="28"/>
      <c r="I1537" s="28"/>
    </row>
    <row r="1538" spans="6:9" x14ac:dyDescent="0.25">
      <c r="F1538" s="28"/>
      <c r="I1538" s="28"/>
    </row>
    <row r="1539" spans="6:9" x14ac:dyDescent="0.25">
      <c r="F1539" s="28"/>
      <c r="I1539" s="28"/>
    </row>
    <row r="1540" spans="6:9" x14ac:dyDescent="0.25">
      <c r="F1540" s="28"/>
      <c r="I1540" s="28"/>
    </row>
    <row r="1541" spans="6:9" x14ac:dyDescent="0.25">
      <c r="F1541" s="28"/>
      <c r="I1541" s="28"/>
    </row>
    <row r="1542" spans="6:9" x14ac:dyDescent="0.25">
      <c r="F1542" s="28"/>
      <c r="I1542" s="28"/>
    </row>
    <row r="1543" spans="6:9" x14ac:dyDescent="0.25">
      <c r="F1543" s="28"/>
      <c r="I1543" s="28"/>
    </row>
    <row r="1544" spans="6:9" x14ac:dyDescent="0.25">
      <c r="F1544" s="28"/>
      <c r="I1544" s="28"/>
    </row>
    <row r="1545" spans="6:9" x14ac:dyDescent="0.25">
      <c r="F1545" s="28"/>
      <c r="I1545" s="28"/>
    </row>
    <row r="1546" spans="6:9" x14ac:dyDescent="0.25">
      <c r="F1546" s="28"/>
      <c r="I1546" s="28"/>
    </row>
    <row r="1547" spans="6:9" x14ac:dyDescent="0.25">
      <c r="F1547" s="28"/>
      <c r="I1547" s="28"/>
    </row>
    <row r="1548" spans="6:9" x14ac:dyDescent="0.25">
      <c r="F1548" s="28"/>
      <c r="I1548" s="28"/>
    </row>
    <row r="1549" spans="6:9" x14ac:dyDescent="0.25">
      <c r="F1549" s="28"/>
      <c r="I1549" s="28"/>
    </row>
    <row r="1550" spans="6:9" x14ac:dyDescent="0.25">
      <c r="F1550" s="28"/>
      <c r="I1550" s="28"/>
    </row>
    <row r="1551" spans="6:9" x14ac:dyDescent="0.25">
      <c r="F1551" s="28"/>
      <c r="I1551" s="28"/>
    </row>
    <row r="1552" spans="6:9" x14ac:dyDescent="0.25">
      <c r="F1552" s="28"/>
      <c r="I1552" s="28"/>
    </row>
    <row r="1553" spans="6:9" x14ac:dyDescent="0.25">
      <c r="F1553" s="28"/>
      <c r="I1553" s="28"/>
    </row>
    <row r="1554" spans="6:9" x14ac:dyDescent="0.25">
      <c r="F1554" s="28"/>
      <c r="I1554" s="28"/>
    </row>
    <row r="1555" spans="6:9" x14ac:dyDescent="0.25">
      <c r="F1555" s="28"/>
      <c r="I1555" s="28"/>
    </row>
    <row r="1556" spans="6:9" x14ac:dyDescent="0.25">
      <c r="F1556" s="28"/>
      <c r="I1556" s="28"/>
    </row>
    <row r="1557" spans="6:9" x14ac:dyDescent="0.25">
      <c r="F1557" s="28"/>
      <c r="I1557" s="28"/>
    </row>
    <row r="1558" spans="6:9" x14ac:dyDescent="0.25">
      <c r="F1558" s="28"/>
      <c r="I1558" s="28"/>
    </row>
    <row r="1559" spans="6:9" x14ac:dyDescent="0.25">
      <c r="F1559" s="28"/>
      <c r="I1559" s="28"/>
    </row>
    <row r="1560" spans="6:9" x14ac:dyDescent="0.25">
      <c r="F1560" s="28"/>
      <c r="I1560" s="28"/>
    </row>
    <row r="1561" spans="6:9" x14ac:dyDescent="0.25">
      <c r="F1561" s="28"/>
      <c r="I1561" s="28"/>
    </row>
    <row r="1562" spans="6:9" x14ac:dyDescent="0.25">
      <c r="F1562" s="28"/>
      <c r="I1562" s="28"/>
    </row>
    <row r="1563" spans="6:9" x14ac:dyDescent="0.25">
      <c r="F1563" s="28"/>
      <c r="I1563" s="28"/>
    </row>
    <row r="1564" spans="6:9" x14ac:dyDescent="0.25">
      <c r="F1564" s="28"/>
      <c r="I1564" s="28"/>
    </row>
    <row r="1565" spans="6:9" x14ac:dyDescent="0.25">
      <c r="F1565" s="28"/>
      <c r="I1565" s="28"/>
    </row>
    <row r="1566" spans="6:9" x14ac:dyDescent="0.25">
      <c r="F1566" s="28"/>
      <c r="I1566" s="28"/>
    </row>
    <row r="1567" spans="6:9" x14ac:dyDescent="0.25">
      <c r="F1567" s="28"/>
      <c r="I1567" s="28"/>
    </row>
    <row r="1568" spans="6:9" x14ac:dyDescent="0.25">
      <c r="F1568" s="28"/>
      <c r="I1568" s="28"/>
    </row>
    <row r="1569" spans="6:9" x14ac:dyDescent="0.25">
      <c r="F1569" s="28"/>
      <c r="I1569" s="28"/>
    </row>
    <row r="1570" spans="6:9" x14ac:dyDescent="0.25">
      <c r="F1570" s="28"/>
      <c r="I1570" s="28"/>
    </row>
    <row r="1571" spans="6:9" x14ac:dyDescent="0.25">
      <c r="F1571" s="28"/>
      <c r="I1571" s="28"/>
    </row>
    <row r="1572" spans="6:9" x14ac:dyDescent="0.25">
      <c r="F1572" s="28"/>
      <c r="I1572" s="28"/>
    </row>
    <row r="1573" spans="6:9" x14ac:dyDescent="0.25">
      <c r="F1573" s="28"/>
      <c r="I1573" s="28"/>
    </row>
    <row r="1574" spans="6:9" x14ac:dyDescent="0.25">
      <c r="F1574" s="28"/>
      <c r="I1574" s="28"/>
    </row>
    <row r="1575" spans="6:9" x14ac:dyDescent="0.25">
      <c r="F1575" s="28"/>
      <c r="I1575" s="28"/>
    </row>
    <row r="1576" spans="6:9" x14ac:dyDescent="0.25">
      <c r="F1576" s="28"/>
      <c r="I1576" s="28"/>
    </row>
    <row r="1577" spans="6:9" x14ac:dyDescent="0.25">
      <c r="F1577" s="28"/>
      <c r="I1577" s="28"/>
    </row>
    <row r="1578" spans="6:9" x14ac:dyDescent="0.25">
      <c r="F1578" s="28"/>
      <c r="I1578" s="28"/>
    </row>
    <row r="1579" spans="6:9" x14ac:dyDescent="0.25">
      <c r="F1579" s="28"/>
      <c r="I1579" s="28"/>
    </row>
    <row r="1580" spans="6:9" x14ac:dyDescent="0.25">
      <c r="F1580" s="28"/>
      <c r="I1580" s="28"/>
    </row>
    <row r="1581" spans="6:9" x14ac:dyDescent="0.25">
      <c r="F1581" s="28"/>
      <c r="I1581" s="28"/>
    </row>
    <row r="1582" spans="6:9" x14ac:dyDescent="0.25">
      <c r="F1582" s="28"/>
      <c r="I1582" s="28"/>
    </row>
    <row r="1583" spans="6:9" x14ac:dyDescent="0.25">
      <c r="F1583" s="28"/>
      <c r="I1583" s="28"/>
    </row>
    <row r="1584" spans="6:9" x14ac:dyDescent="0.25">
      <c r="F1584" s="28"/>
      <c r="I1584" s="28"/>
    </row>
    <row r="1585" spans="6:9" x14ac:dyDescent="0.25">
      <c r="F1585" s="28"/>
      <c r="I1585" s="28"/>
    </row>
    <row r="1586" spans="6:9" x14ac:dyDescent="0.25">
      <c r="F1586" s="28"/>
      <c r="I1586" s="28"/>
    </row>
    <row r="1587" spans="6:9" x14ac:dyDescent="0.25">
      <c r="F1587" s="28"/>
      <c r="I1587" s="28"/>
    </row>
    <row r="1588" spans="6:9" x14ac:dyDescent="0.25">
      <c r="F1588" s="28"/>
      <c r="I1588" s="28"/>
    </row>
    <row r="1589" spans="6:9" x14ac:dyDescent="0.25">
      <c r="F1589" s="28"/>
      <c r="I1589" s="28"/>
    </row>
    <row r="1590" spans="6:9" x14ac:dyDescent="0.25">
      <c r="F1590" s="28"/>
      <c r="I1590" s="28"/>
    </row>
    <row r="1591" spans="6:9" x14ac:dyDescent="0.25">
      <c r="F1591" s="28"/>
      <c r="I1591" s="28"/>
    </row>
    <row r="1592" spans="6:9" x14ac:dyDescent="0.25">
      <c r="F1592" s="28"/>
      <c r="I1592" s="28"/>
    </row>
    <row r="1593" spans="6:9" x14ac:dyDescent="0.25">
      <c r="F1593" s="28"/>
      <c r="I1593" s="28"/>
    </row>
    <row r="1594" spans="6:9" x14ac:dyDescent="0.25">
      <c r="F1594" s="28"/>
      <c r="I1594" s="28"/>
    </row>
    <row r="1595" spans="6:9" x14ac:dyDescent="0.25">
      <c r="F1595" s="28"/>
      <c r="I1595" s="28"/>
    </row>
    <row r="1596" spans="6:9" x14ac:dyDescent="0.25">
      <c r="F1596" s="28"/>
      <c r="I1596" s="28"/>
    </row>
    <row r="1597" spans="6:9" x14ac:dyDescent="0.25">
      <c r="F1597" s="28"/>
      <c r="I1597" s="28"/>
    </row>
    <row r="1598" spans="6:9" x14ac:dyDescent="0.25">
      <c r="F1598" s="28"/>
      <c r="I1598" s="28"/>
    </row>
    <row r="1599" spans="6:9" x14ac:dyDescent="0.25">
      <c r="F1599" s="28"/>
      <c r="I1599" s="28"/>
    </row>
    <row r="1600" spans="6:9" x14ac:dyDescent="0.25">
      <c r="F1600" s="28"/>
      <c r="I1600" s="28"/>
    </row>
    <row r="1601" spans="6:9" x14ac:dyDescent="0.25">
      <c r="F1601" s="28"/>
      <c r="I1601" s="28"/>
    </row>
    <row r="1602" spans="6:9" x14ac:dyDescent="0.25">
      <c r="F1602" s="28"/>
      <c r="I1602" s="28"/>
    </row>
    <row r="1603" spans="6:9" x14ac:dyDescent="0.25">
      <c r="F1603" s="28"/>
      <c r="I1603" s="28"/>
    </row>
    <row r="1604" spans="6:9" x14ac:dyDescent="0.25">
      <c r="F1604" s="28"/>
      <c r="I1604" s="28"/>
    </row>
    <row r="1605" spans="6:9" x14ac:dyDescent="0.25">
      <c r="F1605" s="28"/>
      <c r="I1605" s="28"/>
    </row>
    <row r="1606" spans="6:9" x14ac:dyDescent="0.25">
      <c r="F1606" s="28"/>
      <c r="I1606" s="28"/>
    </row>
    <row r="1607" spans="6:9" x14ac:dyDescent="0.25">
      <c r="F1607" s="28"/>
      <c r="I1607" s="28"/>
    </row>
    <row r="1608" spans="6:9" x14ac:dyDescent="0.25">
      <c r="F1608" s="28"/>
      <c r="I1608" s="28"/>
    </row>
    <row r="1609" spans="6:9" x14ac:dyDescent="0.25">
      <c r="F1609" s="28"/>
      <c r="I1609" s="28"/>
    </row>
    <row r="1610" spans="6:9" x14ac:dyDescent="0.25">
      <c r="F1610" s="28"/>
      <c r="I1610" s="28"/>
    </row>
    <row r="1611" spans="6:9" x14ac:dyDescent="0.25">
      <c r="F1611" s="28"/>
      <c r="I1611" s="28"/>
    </row>
    <row r="1612" spans="6:9" x14ac:dyDescent="0.25">
      <c r="F1612" s="28"/>
      <c r="I1612" s="28"/>
    </row>
    <row r="1613" spans="6:9" x14ac:dyDescent="0.25">
      <c r="F1613" s="28"/>
      <c r="I1613" s="28"/>
    </row>
    <row r="1614" spans="6:9" x14ac:dyDescent="0.25">
      <c r="F1614" s="28"/>
      <c r="I1614" s="28"/>
    </row>
    <row r="1615" spans="6:9" x14ac:dyDescent="0.25">
      <c r="F1615" s="28"/>
      <c r="I1615" s="28"/>
    </row>
    <row r="1616" spans="6:9" x14ac:dyDescent="0.25">
      <c r="F1616" s="28"/>
      <c r="I1616" s="28"/>
    </row>
    <row r="1617" spans="6:9" x14ac:dyDescent="0.25">
      <c r="F1617" s="28"/>
      <c r="I1617" s="28"/>
    </row>
    <row r="1618" spans="6:9" x14ac:dyDescent="0.25">
      <c r="F1618" s="28"/>
      <c r="I1618" s="28"/>
    </row>
    <row r="1619" spans="6:9" x14ac:dyDescent="0.25">
      <c r="F1619" s="28"/>
      <c r="I1619" s="28"/>
    </row>
    <row r="1620" spans="6:9" x14ac:dyDescent="0.25">
      <c r="F1620" s="28"/>
      <c r="I1620" s="28"/>
    </row>
    <row r="1621" spans="6:9" x14ac:dyDescent="0.25">
      <c r="F1621" s="28"/>
      <c r="I1621" s="28"/>
    </row>
    <row r="1622" spans="6:9" x14ac:dyDescent="0.25">
      <c r="F1622" s="28"/>
      <c r="I1622" s="28"/>
    </row>
    <row r="1623" spans="6:9" x14ac:dyDescent="0.25">
      <c r="F1623" s="28"/>
      <c r="I1623" s="28"/>
    </row>
    <row r="1624" spans="6:9" x14ac:dyDescent="0.25">
      <c r="F1624" s="28"/>
      <c r="I1624" s="28"/>
    </row>
    <row r="1625" spans="6:9" x14ac:dyDescent="0.25">
      <c r="F1625" s="28"/>
      <c r="I1625" s="28"/>
    </row>
    <row r="1626" spans="6:9" x14ac:dyDescent="0.25">
      <c r="F1626" s="28"/>
      <c r="I1626" s="28"/>
    </row>
    <row r="1627" spans="6:9" x14ac:dyDescent="0.25">
      <c r="F1627" s="28"/>
      <c r="I1627" s="28"/>
    </row>
    <row r="1628" spans="6:9" x14ac:dyDescent="0.25">
      <c r="F1628" s="28"/>
      <c r="I1628" s="28"/>
    </row>
    <row r="1629" spans="6:9" x14ac:dyDescent="0.25">
      <c r="F1629" s="28"/>
      <c r="I1629" s="28"/>
    </row>
    <row r="1630" spans="6:9" x14ac:dyDescent="0.25">
      <c r="F1630" s="28"/>
      <c r="I1630" s="28"/>
    </row>
    <row r="1631" spans="6:9" x14ac:dyDescent="0.25">
      <c r="F1631" s="28"/>
      <c r="I1631" s="28"/>
    </row>
    <row r="1632" spans="6:9" x14ac:dyDescent="0.25">
      <c r="F1632" s="28"/>
      <c r="I1632" s="28"/>
    </row>
    <row r="1633" spans="6:9" x14ac:dyDescent="0.25">
      <c r="F1633" s="28"/>
      <c r="I1633" s="28"/>
    </row>
    <row r="1634" spans="6:9" x14ac:dyDescent="0.25">
      <c r="F1634" s="28"/>
      <c r="I1634" s="28"/>
    </row>
    <row r="1635" spans="6:9" x14ac:dyDescent="0.25">
      <c r="F1635" s="28"/>
      <c r="I1635" s="28"/>
    </row>
    <row r="1636" spans="6:9" x14ac:dyDescent="0.25">
      <c r="F1636" s="28"/>
      <c r="I1636" s="28"/>
    </row>
    <row r="1637" spans="6:9" x14ac:dyDescent="0.25">
      <c r="F1637" s="28"/>
      <c r="I1637" s="28"/>
    </row>
    <row r="1638" spans="6:9" x14ac:dyDescent="0.25">
      <c r="F1638" s="28"/>
      <c r="I1638" s="28"/>
    </row>
    <row r="1639" spans="6:9" x14ac:dyDescent="0.25">
      <c r="F1639" s="28"/>
      <c r="I1639" s="28"/>
    </row>
    <row r="1640" spans="6:9" x14ac:dyDescent="0.25">
      <c r="F1640" s="28"/>
      <c r="I1640" s="28"/>
    </row>
    <row r="1641" spans="6:9" x14ac:dyDescent="0.25">
      <c r="F1641" s="28"/>
      <c r="I1641" s="28"/>
    </row>
    <row r="1642" spans="6:9" x14ac:dyDescent="0.25">
      <c r="F1642" s="28"/>
      <c r="I1642" s="28"/>
    </row>
    <row r="1643" spans="6:9" x14ac:dyDescent="0.25">
      <c r="F1643" s="28"/>
      <c r="I1643" s="28"/>
    </row>
    <row r="1644" spans="6:9" x14ac:dyDescent="0.25">
      <c r="F1644" s="28"/>
      <c r="I1644" s="28"/>
    </row>
    <row r="1645" spans="6:9" x14ac:dyDescent="0.25">
      <c r="F1645" s="28"/>
      <c r="I1645" s="28"/>
    </row>
    <row r="1646" spans="6:9" x14ac:dyDescent="0.25">
      <c r="F1646" s="28"/>
      <c r="I1646" s="28"/>
    </row>
    <row r="1647" spans="6:9" x14ac:dyDescent="0.25">
      <c r="F1647" s="28"/>
      <c r="I1647" s="28"/>
    </row>
    <row r="1648" spans="6:9" x14ac:dyDescent="0.25">
      <c r="F1648" s="28"/>
      <c r="I1648" s="28"/>
    </row>
    <row r="1649" spans="6:9" x14ac:dyDescent="0.25">
      <c r="F1649" s="28"/>
      <c r="I1649" s="28"/>
    </row>
    <row r="1650" spans="6:9" x14ac:dyDescent="0.25">
      <c r="F1650" s="28"/>
      <c r="I1650" s="28"/>
    </row>
    <row r="1651" spans="6:9" x14ac:dyDescent="0.25">
      <c r="F1651" s="28"/>
      <c r="I1651" s="28"/>
    </row>
    <row r="1652" spans="6:9" x14ac:dyDescent="0.25">
      <c r="F1652" s="28"/>
      <c r="I1652" s="28"/>
    </row>
    <row r="1653" spans="6:9" x14ac:dyDescent="0.25">
      <c r="F1653" s="28"/>
      <c r="I1653" s="28"/>
    </row>
    <row r="1654" spans="6:9" x14ac:dyDescent="0.25">
      <c r="F1654" s="28"/>
      <c r="I1654" s="28"/>
    </row>
    <row r="1655" spans="6:9" x14ac:dyDescent="0.25">
      <c r="F1655" s="28"/>
      <c r="I1655" s="28"/>
    </row>
    <row r="1656" spans="6:9" x14ac:dyDescent="0.25">
      <c r="F1656" s="28"/>
      <c r="I1656" s="28"/>
    </row>
    <row r="1657" spans="6:9" x14ac:dyDescent="0.25">
      <c r="F1657" s="28"/>
      <c r="I1657" s="28"/>
    </row>
    <row r="1658" spans="6:9" x14ac:dyDescent="0.25">
      <c r="F1658" s="28"/>
      <c r="I1658" s="28"/>
    </row>
    <row r="1659" spans="6:9" x14ac:dyDescent="0.25">
      <c r="F1659" s="28"/>
      <c r="I1659" s="28"/>
    </row>
    <row r="1660" spans="6:9" x14ac:dyDescent="0.25">
      <c r="F1660" s="28"/>
      <c r="I1660" s="28"/>
    </row>
    <row r="1661" spans="6:9" x14ac:dyDescent="0.25">
      <c r="F1661" s="28"/>
      <c r="I1661" s="28"/>
    </row>
    <row r="1662" spans="6:9" x14ac:dyDescent="0.25">
      <c r="F1662" s="28"/>
      <c r="I1662" s="28"/>
    </row>
    <row r="1663" spans="6:9" x14ac:dyDescent="0.25">
      <c r="F1663" s="28"/>
      <c r="I1663" s="28"/>
    </row>
    <row r="1664" spans="6:9" x14ac:dyDescent="0.25">
      <c r="F1664" s="28"/>
      <c r="I1664" s="28"/>
    </row>
    <row r="1665" spans="6:9" x14ac:dyDescent="0.25">
      <c r="F1665" s="28"/>
      <c r="I1665" s="28"/>
    </row>
    <row r="1666" spans="6:9" x14ac:dyDescent="0.25">
      <c r="F1666" s="28"/>
      <c r="I1666" s="28"/>
    </row>
    <row r="1667" spans="6:9" x14ac:dyDescent="0.25">
      <c r="F1667" s="28"/>
      <c r="I1667" s="28"/>
    </row>
    <row r="1668" spans="6:9" x14ac:dyDescent="0.25">
      <c r="F1668" s="28"/>
      <c r="I1668" s="28"/>
    </row>
    <row r="1669" spans="6:9" x14ac:dyDescent="0.25">
      <c r="F1669" s="28"/>
      <c r="I1669" s="28"/>
    </row>
    <row r="1670" spans="6:9" x14ac:dyDescent="0.25">
      <c r="F1670" s="28"/>
      <c r="I1670" s="28"/>
    </row>
    <row r="1671" spans="6:9" x14ac:dyDescent="0.25">
      <c r="F1671" s="28"/>
      <c r="I1671" s="28"/>
    </row>
    <row r="1672" spans="6:9" x14ac:dyDescent="0.25">
      <c r="F1672" s="28"/>
      <c r="I1672" s="28"/>
    </row>
    <row r="1673" spans="6:9" x14ac:dyDescent="0.25">
      <c r="F1673" s="28"/>
      <c r="I1673" s="28"/>
    </row>
    <row r="1674" spans="6:9" x14ac:dyDescent="0.25">
      <c r="F1674" s="28"/>
      <c r="I1674" s="28"/>
    </row>
    <row r="1675" spans="6:9" x14ac:dyDescent="0.25">
      <c r="F1675" s="28"/>
      <c r="I1675" s="28"/>
    </row>
    <row r="1676" spans="6:9" x14ac:dyDescent="0.25">
      <c r="F1676" s="28"/>
      <c r="I1676" s="28"/>
    </row>
    <row r="1677" spans="6:9" x14ac:dyDescent="0.25">
      <c r="F1677" s="28"/>
      <c r="I1677" s="28"/>
    </row>
    <row r="1678" spans="6:9" x14ac:dyDescent="0.25">
      <c r="F1678" s="28"/>
      <c r="I1678" s="28"/>
    </row>
    <row r="1679" spans="6:9" x14ac:dyDescent="0.25">
      <c r="F1679" s="28"/>
      <c r="I1679" s="28"/>
    </row>
    <row r="1680" spans="6:9" x14ac:dyDescent="0.25">
      <c r="F1680" s="28"/>
      <c r="I1680" s="28"/>
    </row>
    <row r="1681" spans="6:9" x14ac:dyDescent="0.25">
      <c r="F1681" s="28"/>
      <c r="I1681" s="28"/>
    </row>
    <row r="1682" spans="6:9" x14ac:dyDescent="0.25">
      <c r="F1682" s="28"/>
      <c r="I1682" s="28"/>
    </row>
    <row r="1683" spans="6:9" x14ac:dyDescent="0.25">
      <c r="F1683" s="28"/>
      <c r="I1683" s="28"/>
    </row>
    <row r="1684" spans="6:9" x14ac:dyDescent="0.25">
      <c r="F1684" s="28"/>
      <c r="I1684" s="28"/>
    </row>
    <row r="1685" spans="6:9" x14ac:dyDescent="0.25">
      <c r="F1685" s="28"/>
      <c r="I1685" s="28"/>
    </row>
    <row r="1686" spans="6:9" x14ac:dyDescent="0.25">
      <c r="F1686" s="28"/>
      <c r="I1686" s="28"/>
    </row>
    <row r="1687" spans="6:9" x14ac:dyDescent="0.25">
      <c r="F1687" s="28"/>
      <c r="I1687" s="28"/>
    </row>
    <row r="1688" spans="6:9" x14ac:dyDescent="0.25">
      <c r="F1688" s="28"/>
      <c r="I1688" s="28"/>
    </row>
    <row r="1689" spans="6:9" x14ac:dyDescent="0.25">
      <c r="F1689" s="28"/>
      <c r="I1689" s="28"/>
    </row>
    <row r="1690" spans="6:9" x14ac:dyDescent="0.25">
      <c r="F1690" s="28"/>
      <c r="I1690" s="28"/>
    </row>
    <row r="1691" spans="6:9" x14ac:dyDescent="0.25">
      <c r="F1691" s="28"/>
      <c r="I1691" s="28"/>
    </row>
    <row r="1692" spans="6:9" x14ac:dyDescent="0.25">
      <c r="F1692" s="28"/>
      <c r="I1692" s="28"/>
    </row>
    <row r="1693" spans="6:9" x14ac:dyDescent="0.25">
      <c r="F1693" s="28"/>
      <c r="I1693" s="28"/>
    </row>
    <row r="1694" spans="6:9" x14ac:dyDescent="0.25">
      <c r="F1694" s="28"/>
      <c r="I1694" s="28"/>
    </row>
    <row r="1695" spans="6:9" x14ac:dyDescent="0.25">
      <c r="F1695" s="28"/>
      <c r="I1695" s="28"/>
    </row>
    <row r="1696" spans="6:9" x14ac:dyDescent="0.25">
      <c r="F1696" s="28"/>
      <c r="I1696" s="28"/>
    </row>
    <row r="1697" spans="6:9" x14ac:dyDescent="0.25">
      <c r="F1697" s="28"/>
      <c r="I1697" s="28"/>
    </row>
    <row r="1698" spans="6:9" x14ac:dyDescent="0.25">
      <c r="F1698" s="28"/>
      <c r="I1698" s="28"/>
    </row>
    <row r="1699" spans="6:9" x14ac:dyDescent="0.25">
      <c r="F1699" s="28"/>
      <c r="I1699" s="28"/>
    </row>
    <row r="1700" spans="6:9" x14ac:dyDescent="0.25">
      <c r="F1700" s="28"/>
      <c r="I1700" s="28"/>
    </row>
    <row r="1701" spans="6:9" x14ac:dyDescent="0.25">
      <c r="F1701" s="28"/>
      <c r="I1701" s="28"/>
    </row>
    <row r="1702" spans="6:9" x14ac:dyDescent="0.25">
      <c r="F1702" s="28"/>
      <c r="I1702" s="28"/>
    </row>
    <row r="1703" spans="6:9" x14ac:dyDescent="0.25">
      <c r="F1703" s="28"/>
      <c r="I1703" s="28"/>
    </row>
    <row r="1704" spans="6:9" x14ac:dyDescent="0.25">
      <c r="F1704" s="28"/>
      <c r="I1704" s="28"/>
    </row>
    <row r="1705" spans="6:9" x14ac:dyDescent="0.25">
      <c r="F1705" s="28"/>
      <c r="I1705" s="28"/>
    </row>
    <row r="1706" spans="6:9" x14ac:dyDescent="0.25">
      <c r="F1706" s="28"/>
      <c r="I1706" s="28"/>
    </row>
    <row r="1707" spans="6:9" x14ac:dyDescent="0.25">
      <c r="F1707" s="28"/>
      <c r="I1707" s="28"/>
    </row>
    <row r="1708" spans="6:9" x14ac:dyDescent="0.25">
      <c r="F1708" s="28"/>
      <c r="I1708" s="28"/>
    </row>
    <row r="1709" spans="6:9" x14ac:dyDescent="0.25">
      <c r="F1709" s="28"/>
      <c r="I1709" s="28"/>
    </row>
    <row r="1710" spans="6:9" x14ac:dyDescent="0.25">
      <c r="F1710" s="28"/>
      <c r="I1710" s="28"/>
    </row>
    <row r="1711" spans="6:9" x14ac:dyDescent="0.25">
      <c r="F1711" s="28"/>
      <c r="I1711" s="28"/>
    </row>
    <row r="1712" spans="6:9" x14ac:dyDescent="0.25">
      <c r="F1712" s="28"/>
      <c r="I1712" s="28"/>
    </row>
    <row r="1713" spans="6:9" x14ac:dyDescent="0.25">
      <c r="F1713" s="28"/>
      <c r="I1713" s="28"/>
    </row>
    <row r="1714" spans="6:9" x14ac:dyDescent="0.25">
      <c r="F1714" s="28"/>
      <c r="I1714" s="28"/>
    </row>
    <row r="1715" spans="6:9" x14ac:dyDescent="0.25">
      <c r="F1715" s="28"/>
      <c r="I1715" s="28"/>
    </row>
    <row r="1716" spans="6:9" x14ac:dyDescent="0.25">
      <c r="F1716" s="28"/>
      <c r="I1716" s="28"/>
    </row>
    <row r="1717" spans="6:9" x14ac:dyDescent="0.25">
      <c r="F1717" s="28"/>
      <c r="I1717" s="28"/>
    </row>
    <row r="1718" spans="6:9" x14ac:dyDescent="0.25">
      <c r="F1718" s="28"/>
      <c r="I1718" s="28"/>
    </row>
    <row r="1719" spans="6:9" x14ac:dyDescent="0.25">
      <c r="F1719" s="28"/>
      <c r="I1719" s="28"/>
    </row>
    <row r="1720" spans="6:9" x14ac:dyDescent="0.25">
      <c r="F1720" s="28"/>
      <c r="I1720" s="28"/>
    </row>
    <row r="1721" spans="6:9" x14ac:dyDescent="0.25">
      <c r="F1721" s="28"/>
      <c r="I1721" s="28"/>
    </row>
    <row r="1722" spans="6:9" x14ac:dyDescent="0.25">
      <c r="F1722" s="28"/>
      <c r="I1722" s="28"/>
    </row>
    <row r="1723" spans="6:9" x14ac:dyDescent="0.25">
      <c r="F1723" s="28"/>
      <c r="I1723" s="28"/>
    </row>
    <row r="1724" spans="6:9" x14ac:dyDescent="0.25">
      <c r="F1724" s="28"/>
      <c r="I1724" s="28"/>
    </row>
    <row r="1725" spans="6:9" x14ac:dyDescent="0.25">
      <c r="F1725" s="28"/>
      <c r="I1725" s="28"/>
    </row>
    <row r="1726" spans="6:9" x14ac:dyDescent="0.25">
      <c r="F1726" s="28"/>
      <c r="I1726" s="28"/>
    </row>
    <row r="1727" spans="6:9" x14ac:dyDescent="0.25">
      <c r="F1727" s="28"/>
      <c r="I1727" s="28"/>
    </row>
    <row r="1728" spans="6:9" x14ac:dyDescent="0.25">
      <c r="F1728" s="28"/>
      <c r="I1728" s="28"/>
    </row>
    <row r="1729" spans="6:9" x14ac:dyDescent="0.25">
      <c r="F1729" s="28"/>
      <c r="I1729" s="28"/>
    </row>
    <row r="1730" spans="6:9" x14ac:dyDescent="0.25">
      <c r="F1730" s="28"/>
      <c r="I1730" s="28"/>
    </row>
    <row r="1731" spans="6:9" x14ac:dyDescent="0.25">
      <c r="F1731" s="28"/>
      <c r="I1731" s="28"/>
    </row>
    <row r="1732" spans="6:9" x14ac:dyDescent="0.25">
      <c r="F1732" s="28"/>
      <c r="I1732" s="28"/>
    </row>
    <row r="1733" spans="6:9" x14ac:dyDescent="0.25">
      <c r="F1733" s="28"/>
      <c r="I1733" s="28"/>
    </row>
    <row r="1734" spans="6:9" x14ac:dyDescent="0.25">
      <c r="F1734" s="28"/>
      <c r="I1734" s="28"/>
    </row>
    <row r="1735" spans="6:9" x14ac:dyDescent="0.25">
      <c r="F1735" s="28"/>
      <c r="I1735" s="28"/>
    </row>
    <row r="1736" spans="6:9" x14ac:dyDescent="0.25">
      <c r="F1736" s="28"/>
      <c r="I1736" s="28"/>
    </row>
    <row r="1737" spans="6:9" x14ac:dyDescent="0.25">
      <c r="F1737" s="28"/>
      <c r="I1737" s="28"/>
    </row>
    <row r="1738" spans="6:9" x14ac:dyDescent="0.25">
      <c r="F1738" s="28"/>
      <c r="I1738" s="28"/>
    </row>
    <row r="1739" spans="6:9" x14ac:dyDescent="0.25">
      <c r="F1739" s="28"/>
      <c r="I1739" s="28"/>
    </row>
    <row r="1740" spans="6:9" x14ac:dyDescent="0.25">
      <c r="F1740" s="28"/>
      <c r="I1740" s="28"/>
    </row>
    <row r="1741" spans="6:9" x14ac:dyDescent="0.25">
      <c r="F1741" s="28"/>
      <c r="I1741" s="28"/>
    </row>
    <row r="1742" spans="6:9" x14ac:dyDescent="0.25">
      <c r="F1742" s="28"/>
      <c r="I1742" s="28"/>
    </row>
    <row r="1743" spans="6:9" x14ac:dyDescent="0.25">
      <c r="F1743" s="28"/>
      <c r="I1743" s="28"/>
    </row>
    <row r="1744" spans="6:9" x14ac:dyDescent="0.25">
      <c r="F1744" s="28"/>
      <c r="I1744" s="28"/>
    </row>
    <row r="1745" spans="6:9" x14ac:dyDescent="0.25">
      <c r="F1745" s="28"/>
      <c r="I1745" s="28"/>
    </row>
    <row r="1746" spans="6:9" x14ac:dyDescent="0.25">
      <c r="F1746" s="28"/>
      <c r="I1746" s="28"/>
    </row>
    <row r="1747" spans="6:9" x14ac:dyDescent="0.25">
      <c r="F1747" s="28"/>
      <c r="I1747" s="28"/>
    </row>
    <row r="1748" spans="6:9" x14ac:dyDescent="0.25">
      <c r="F1748" s="28"/>
      <c r="I1748" s="28"/>
    </row>
    <row r="1749" spans="6:9" x14ac:dyDescent="0.25">
      <c r="F1749" s="28"/>
      <c r="I1749" s="28"/>
    </row>
    <row r="1750" spans="6:9" x14ac:dyDescent="0.25">
      <c r="F1750" s="28"/>
      <c r="I1750" s="28"/>
    </row>
    <row r="1751" spans="6:9" x14ac:dyDescent="0.25">
      <c r="F1751" s="28"/>
      <c r="I1751" s="28"/>
    </row>
    <row r="1752" spans="6:9" x14ac:dyDescent="0.25">
      <c r="F1752" s="28"/>
      <c r="I1752" s="28"/>
    </row>
    <row r="1753" spans="6:9" x14ac:dyDescent="0.25">
      <c r="F1753" s="28"/>
      <c r="I1753" s="28"/>
    </row>
    <row r="1754" spans="6:9" x14ac:dyDescent="0.25">
      <c r="F1754" s="28"/>
      <c r="I1754" s="28"/>
    </row>
    <row r="1755" spans="6:9" x14ac:dyDescent="0.25">
      <c r="F1755" s="28"/>
      <c r="I1755" s="28"/>
    </row>
    <row r="1756" spans="6:9" x14ac:dyDescent="0.25">
      <c r="F1756" s="28"/>
      <c r="I1756" s="28"/>
    </row>
    <row r="1757" spans="6:9" x14ac:dyDescent="0.25">
      <c r="F1757" s="28"/>
      <c r="I1757" s="28"/>
    </row>
    <row r="1758" spans="6:9" x14ac:dyDescent="0.25">
      <c r="F1758" s="28"/>
      <c r="I1758" s="28"/>
    </row>
    <row r="1759" spans="6:9" x14ac:dyDescent="0.25">
      <c r="F1759" s="28"/>
      <c r="I1759" s="28"/>
    </row>
    <row r="1760" spans="6:9" x14ac:dyDescent="0.25">
      <c r="F1760" s="28"/>
      <c r="I1760" s="28"/>
    </row>
    <row r="1761" spans="6:9" x14ac:dyDescent="0.25">
      <c r="F1761" s="28"/>
      <c r="I1761" s="28"/>
    </row>
    <row r="1762" spans="6:9" x14ac:dyDescent="0.25">
      <c r="F1762" s="28"/>
      <c r="I1762" s="28"/>
    </row>
    <row r="1763" spans="6:9" x14ac:dyDescent="0.25">
      <c r="F1763" s="28"/>
      <c r="I1763" s="28"/>
    </row>
    <row r="1764" spans="6:9" x14ac:dyDescent="0.25">
      <c r="F1764" s="28"/>
      <c r="I1764" s="28"/>
    </row>
    <row r="1765" spans="6:9" x14ac:dyDescent="0.25">
      <c r="F1765" s="28"/>
      <c r="I1765" s="28"/>
    </row>
    <row r="1766" spans="6:9" x14ac:dyDescent="0.25">
      <c r="F1766" s="28"/>
      <c r="I1766" s="28"/>
    </row>
    <row r="1767" spans="6:9" x14ac:dyDescent="0.25">
      <c r="F1767" s="28"/>
      <c r="I1767" s="28"/>
    </row>
    <row r="1768" spans="6:9" x14ac:dyDescent="0.25">
      <c r="F1768" s="28"/>
      <c r="I1768" s="28"/>
    </row>
    <row r="1769" spans="6:9" x14ac:dyDescent="0.25">
      <c r="F1769" s="28"/>
      <c r="I1769" s="28"/>
    </row>
    <row r="1770" spans="6:9" x14ac:dyDescent="0.25">
      <c r="F1770" s="28"/>
      <c r="I1770" s="28"/>
    </row>
    <row r="1771" spans="6:9" x14ac:dyDescent="0.25">
      <c r="F1771" s="28"/>
      <c r="I1771" s="28"/>
    </row>
    <row r="1772" spans="6:9" x14ac:dyDescent="0.25">
      <c r="F1772" s="28"/>
      <c r="I1772" s="28"/>
    </row>
    <row r="1773" spans="6:9" x14ac:dyDescent="0.25">
      <c r="F1773" s="28"/>
      <c r="I1773" s="28"/>
    </row>
    <row r="1774" spans="6:9" x14ac:dyDescent="0.25">
      <c r="F1774" s="28"/>
      <c r="I1774" s="28"/>
    </row>
    <row r="1775" spans="6:9" x14ac:dyDescent="0.25">
      <c r="F1775" s="28"/>
      <c r="I1775" s="28"/>
    </row>
    <row r="1776" spans="6:9" x14ac:dyDescent="0.25">
      <c r="F1776" s="28"/>
      <c r="I1776" s="28"/>
    </row>
    <row r="1777" spans="6:9" x14ac:dyDescent="0.25">
      <c r="F1777" s="28"/>
      <c r="I1777" s="28"/>
    </row>
    <row r="1778" spans="6:9" x14ac:dyDescent="0.25">
      <c r="F1778" s="28"/>
      <c r="I1778" s="28"/>
    </row>
    <row r="1779" spans="6:9" x14ac:dyDescent="0.25">
      <c r="F1779" s="28"/>
      <c r="I1779" s="28"/>
    </row>
    <row r="1780" spans="6:9" x14ac:dyDescent="0.25">
      <c r="F1780" s="28"/>
      <c r="I1780" s="28"/>
    </row>
    <row r="1781" spans="6:9" x14ac:dyDescent="0.25">
      <c r="F1781" s="28"/>
      <c r="I1781" s="28"/>
    </row>
    <row r="1782" spans="6:9" x14ac:dyDescent="0.25">
      <c r="F1782" s="28"/>
      <c r="I1782" s="28"/>
    </row>
    <row r="1783" spans="6:9" x14ac:dyDescent="0.25">
      <c r="F1783" s="28"/>
      <c r="I1783" s="28"/>
    </row>
    <row r="1784" spans="6:9" x14ac:dyDescent="0.25">
      <c r="F1784" s="28"/>
      <c r="I1784" s="28"/>
    </row>
    <row r="1785" spans="6:9" x14ac:dyDescent="0.25">
      <c r="F1785" s="28"/>
      <c r="I1785" s="28"/>
    </row>
    <row r="1786" spans="6:9" x14ac:dyDescent="0.25">
      <c r="F1786" s="28"/>
      <c r="I1786" s="28"/>
    </row>
    <row r="1787" spans="6:9" x14ac:dyDescent="0.25">
      <c r="F1787" s="28"/>
      <c r="I1787" s="28"/>
    </row>
    <row r="1788" spans="6:9" x14ac:dyDescent="0.25">
      <c r="F1788" s="28"/>
      <c r="I1788" s="28"/>
    </row>
    <row r="1789" spans="6:9" x14ac:dyDescent="0.25">
      <c r="F1789" s="28"/>
      <c r="I1789" s="28"/>
    </row>
    <row r="1790" spans="6:9" x14ac:dyDescent="0.25">
      <c r="F1790" s="28"/>
      <c r="I1790" s="28"/>
    </row>
    <row r="1791" spans="6:9" x14ac:dyDescent="0.25">
      <c r="F1791" s="28"/>
      <c r="I1791" s="28"/>
    </row>
    <row r="1792" spans="6:9" x14ac:dyDescent="0.25">
      <c r="F1792" s="28"/>
      <c r="I1792" s="28"/>
    </row>
    <row r="1793" spans="6:9" x14ac:dyDescent="0.25">
      <c r="F1793" s="28"/>
      <c r="I1793" s="28"/>
    </row>
    <row r="1794" spans="6:9" x14ac:dyDescent="0.25">
      <c r="F1794" s="28"/>
      <c r="I1794" s="28"/>
    </row>
    <row r="1795" spans="6:9" x14ac:dyDescent="0.25">
      <c r="F1795" s="28"/>
      <c r="I1795" s="28"/>
    </row>
    <row r="1796" spans="6:9" x14ac:dyDescent="0.25">
      <c r="F1796" s="28"/>
      <c r="I1796" s="28"/>
    </row>
    <row r="1797" spans="6:9" x14ac:dyDescent="0.25">
      <c r="F1797" s="28"/>
      <c r="I1797" s="28"/>
    </row>
    <row r="1798" spans="6:9" x14ac:dyDescent="0.25">
      <c r="F1798" s="28"/>
      <c r="I1798" s="28"/>
    </row>
    <row r="1799" spans="6:9" x14ac:dyDescent="0.25">
      <c r="F1799" s="28"/>
      <c r="I1799" s="28"/>
    </row>
    <row r="1800" spans="6:9" x14ac:dyDescent="0.25">
      <c r="F1800" s="28"/>
      <c r="I1800" s="28"/>
    </row>
    <row r="1801" spans="6:9" x14ac:dyDescent="0.25">
      <c r="F1801" s="28"/>
      <c r="I1801" s="28"/>
    </row>
    <row r="1802" spans="6:9" x14ac:dyDescent="0.25">
      <c r="F1802" s="28"/>
      <c r="I1802" s="28"/>
    </row>
    <row r="1803" spans="6:9" x14ac:dyDescent="0.25">
      <c r="F1803" s="28"/>
      <c r="I1803" s="28"/>
    </row>
    <row r="1804" spans="6:9" x14ac:dyDescent="0.25">
      <c r="F1804" s="28"/>
      <c r="I1804" s="28"/>
    </row>
    <row r="1805" spans="6:9" x14ac:dyDescent="0.25">
      <c r="F1805" s="28"/>
      <c r="I1805" s="28"/>
    </row>
    <row r="1806" spans="6:9" x14ac:dyDescent="0.25">
      <c r="F1806" s="28"/>
      <c r="I1806" s="28"/>
    </row>
    <row r="1807" spans="6:9" x14ac:dyDescent="0.25">
      <c r="F1807" s="28"/>
      <c r="I1807" s="28"/>
    </row>
    <row r="1808" spans="6:9" x14ac:dyDescent="0.25">
      <c r="F1808" s="28"/>
      <c r="I1808" s="28"/>
    </row>
    <row r="1809" spans="6:9" x14ac:dyDescent="0.25">
      <c r="F1809" s="28"/>
      <c r="I1809" s="28"/>
    </row>
    <row r="1810" spans="6:9" x14ac:dyDescent="0.25">
      <c r="F1810" s="28"/>
      <c r="I1810" s="28"/>
    </row>
    <row r="1811" spans="6:9" x14ac:dyDescent="0.25">
      <c r="F1811" s="28"/>
      <c r="I1811" s="28"/>
    </row>
    <row r="1812" spans="6:9" x14ac:dyDescent="0.25">
      <c r="F1812" s="28"/>
      <c r="I1812" s="28"/>
    </row>
    <row r="1813" spans="6:9" x14ac:dyDescent="0.25">
      <c r="F1813" s="28"/>
      <c r="I1813" s="28"/>
    </row>
    <row r="1814" spans="6:9" x14ac:dyDescent="0.25">
      <c r="F1814" s="28"/>
      <c r="I1814" s="28"/>
    </row>
    <row r="1815" spans="6:9" x14ac:dyDescent="0.25">
      <c r="F1815" s="28"/>
      <c r="I1815" s="28"/>
    </row>
    <row r="1816" spans="6:9" x14ac:dyDescent="0.25">
      <c r="F1816" s="28"/>
      <c r="I1816" s="28"/>
    </row>
    <row r="1817" spans="6:9" x14ac:dyDescent="0.25">
      <c r="F1817" s="28"/>
      <c r="I1817" s="28"/>
    </row>
    <row r="1818" spans="6:9" x14ac:dyDescent="0.25">
      <c r="F1818" s="28"/>
      <c r="I1818" s="28"/>
    </row>
    <row r="1819" spans="6:9" x14ac:dyDescent="0.25">
      <c r="F1819" s="28"/>
      <c r="I1819" s="28"/>
    </row>
    <row r="1820" spans="6:9" x14ac:dyDescent="0.25">
      <c r="F1820" s="28"/>
      <c r="I1820" s="28"/>
    </row>
    <row r="1821" spans="6:9" x14ac:dyDescent="0.25">
      <c r="F1821" s="28"/>
      <c r="I1821" s="28"/>
    </row>
    <row r="1822" spans="6:9" x14ac:dyDescent="0.25">
      <c r="F1822" s="28"/>
      <c r="I1822" s="28"/>
    </row>
    <row r="1823" spans="6:9" x14ac:dyDescent="0.25">
      <c r="F1823" s="28"/>
      <c r="I1823" s="28"/>
    </row>
    <row r="1824" spans="6:9" x14ac:dyDescent="0.25">
      <c r="F1824" s="28"/>
      <c r="I1824" s="28"/>
    </row>
    <row r="1825" spans="6:9" x14ac:dyDescent="0.25">
      <c r="F1825" s="28"/>
      <c r="I1825" s="28"/>
    </row>
    <row r="1826" spans="6:9" x14ac:dyDescent="0.25">
      <c r="F1826" s="28"/>
      <c r="I1826" s="28"/>
    </row>
    <row r="1827" spans="6:9" x14ac:dyDescent="0.25">
      <c r="F1827" s="28"/>
      <c r="I1827" s="28"/>
    </row>
    <row r="1828" spans="6:9" x14ac:dyDescent="0.25">
      <c r="F1828" s="28"/>
      <c r="I1828" s="28"/>
    </row>
    <row r="1829" spans="6:9" x14ac:dyDescent="0.25">
      <c r="F1829" s="28"/>
      <c r="I1829" s="28"/>
    </row>
    <row r="1830" spans="6:9" x14ac:dyDescent="0.25">
      <c r="F1830" s="28"/>
      <c r="I1830" s="28"/>
    </row>
    <row r="1831" spans="6:9" x14ac:dyDescent="0.25">
      <c r="F1831" s="28"/>
      <c r="I1831" s="28"/>
    </row>
    <row r="1832" spans="6:9" x14ac:dyDescent="0.25">
      <c r="F1832" s="28"/>
      <c r="I1832" s="28"/>
    </row>
    <row r="1833" spans="6:9" x14ac:dyDescent="0.25">
      <c r="F1833" s="28"/>
      <c r="I1833" s="28"/>
    </row>
    <row r="1834" spans="6:9" x14ac:dyDescent="0.25">
      <c r="F1834" s="28"/>
      <c r="I1834" s="28"/>
    </row>
    <row r="1835" spans="6:9" x14ac:dyDescent="0.25">
      <c r="F1835" s="28"/>
      <c r="I1835" s="28"/>
    </row>
    <row r="1836" spans="6:9" x14ac:dyDescent="0.25">
      <c r="F1836" s="28"/>
      <c r="I1836" s="28"/>
    </row>
    <row r="1837" spans="6:9" x14ac:dyDescent="0.25">
      <c r="F1837" s="28"/>
      <c r="I1837" s="28"/>
    </row>
    <row r="1838" spans="6:9" x14ac:dyDescent="0.25">
      <c r="F1838" s="28"/>
      <c r="I1838" s="28"/>
    </row>
    <row r="1839" spans="6:9" x14ac:dyDescent="0.25">
      <c r="F1839" s="28"/>
      <c r="I1839" s="28"/>
    </row>
    <row r="1840" spans="6:9" x14ac:dyDescent="0.25">
      <c r="F1840" s="28"/>
      <c r="I1840" s="28"/>
    </row>
    <row r="1841" spans="6:9" x14ac:dyDescent="0.25">
      <c r="F1841" s="28"/>
      <c r="I1841" s="28"/>
    </row>
    <row r="1842" spans="6:9" x14ac:dyDescent="0.25">
      <c r="F1842" s="28"/>
      <c r="I1842" s="28"/>
    </row>
    <row r="1843" spans="6:9" x14ac:dyDescent="0.25">
      <c r="F1843" s="28"/>
      <c r="I1843" s="28"/>
    </row>
    <row r="1844" spans="6:9" x14ac:dyDescent="0.25">
      <c r="F1844" s="28"/>
      <c r="I1844" s="28"/>
    </row>
    <row r="1845" spans="6:9" x14ac:dyDescent="0.25">
      <c r="F1845" s="28"/>
      <c r="I1845" s="28"/>
    </row>
    <row r="1846" spans="6:9" x14ac:dyDescent="0.25">
      <c r="F1846" s="28"/>
      <c r="I1846" s="28"/>
    </row>
    <row r="1847" spans="6:9" x14ac:dyDescent="0.25">
      <c r="F1847" s="28"/>
      <c r="I1847" s="28"/>
    </row>
    <row r="1848" spans="6:9" x14ac:dyDescent="0.25">
      <c r="F1848" s="28"/>
      <c r="I1848" s="28"/>
    </row>
    <row r="1849" spans="6:9" x14ac:dyDescent="0.25">
      <c r="F1849" s="28"/>
      <c r="I1849" s="28"/>
    </row>
    <row r="1850" spans="6:9" x14ac:dyDescent="0.25">
      <c r="F1850" s="28"/>
      <c r="I1850" s="28"/>
    </row>
    <row r="1851" spans="6:9" x14ac:dyDescent="0.25">
      <c r="F1851" s="28"/>
      <c r="I1851" s="28"/>
    </row>
    <row r="1852" spans="6:9" x14ac:dyDescent="0.25">
      <c r="F1852" s="28"/>
      <c r="I1852" s="28"/>
    </row>
    <row r="1853" spans="6:9" x14ac:dyDescent="0.25">
      <c r="F1853" s="28"/>
      <c r="I1853" s="28"/>
    </row>
    <row r="1854" spans="6:9" x14ac:dyDescent="0.25">
      <c r="F1854" s="28"/>
      <c r="I1854" s="28"/>
    </row>
    <row r="1855" spans="6:9" x14ac:dyDescent="0.25">
      <c r="F1855" s="28"/>
      <c r="I1855" s="28"/>
    </row>
    <row r="1856" spans="6:9" x14ac:dyDescent="0.25">
      <c r="F1856" s="28"/>
      <c r="I1856" s="28"/>
    </row>
    <row r="1857" spans="6:9" x14ac:dyDescent="0.25">
      <c r="F1857" s="28"/>
      <c r="I1857" s="28"/>
    </row>
    <row r="1858" spans="6:9" x14ac:dyDescent="0.25">
      <c r="F1858" s="28"/>
      <c r="I1858" s="28"/>
    </row>
    <row r="1859" spans="6:9" x14ac:dyDescent="0.25">
      <c r="F1859" s="28"/>
      <c r="I1859" s="28"/>
    </row>
    <row r="1860" spans="6:9" x14ac:dyDescent="0.25">
      <c r="F1860" s="28"/>
      <c r="I1860" s="28"/>
    </row>
    <row r="1861" spans="6:9" x14ac:dyDescent="0.25">
      <c r="F1861" s="28"/>
      <c r="I1861" s="28"/>
    </row>
    <row r="1862" spans="6:9" x14ac:dyDescent="0.25">
      <c r="F1862" s="28"/>
      <c r="I1862" s="28"/>
    </row>
    <row r="1863" spans="6:9" x14ac:dyDescent="0.25">
      <c r="F1863" s="28"/>
      <c r="I1863" s="28"/>
    </row>
    <row r="1864" spans="6:9" x14ac:dyDescent="0.25">
      <c r="F1864" s="28"/>
      <c r="I1864" s="28"/>
    </row>
    <row r="1865" spans="6:9" x14ac:dyDescent="0.25">
      <c r="F1865" s="28"/>
      <c r="I1865" s="28"/>
    </row>
    <row r="1866" spans="6:9" x14ac:dyDescent="0.25">
      <c r="F1866" s="28"/>
      <c r="I1866" s="28"/>
    </row>
    <row r="1867" spans="6:9" x14ac:dyDescent="0.25">
      <c r="F1867" s="28"/>
      <c r="I1867" s="28"/>
    </row>
    <row r="1868" spans="6:9" x14ac:dyDescent="0.25">
      <c r="F1868" s="28"/>
      <c r="I1868" s="28"/>
    </row>
    <row r="1869" spans="6:9" x14ac:dyDescent="0.25">
      <c r="F1869" s="28"/>
      <c r="I1869" s="28"/>
    </row>
    <row r="1870" spans="6:9" x14ac:dyDescent="0.25">
      <c r="F1870" s="28"/>
      <c r="I1870" s="28"/>
    </row>
    <row r="1871" spans="6:9" x14ac:dyDescent="0.25">
      <c r="F1871" s="28"/>
      <c r="I1871" s="28"/>
    </row>
    <row r="1872" spans="6:9" x14ac:dyDescent="0.25">
      <c r="F1872" s="28"/>
      <c r="I1872" s="28"/>
    </row>
    <row r="1873" spans="6:9" x14ac:dyDescent="0.25">
      <c r="F1873" s="28"/>
      <c r="I1873" s="28"/>
    </row>
    <row r="1874" spans="6:9" x14ac:dyDescent="0.25">
      <c r="F1874" s="28"/>
      <c r="I1874" s="28"/>
    </row>
    <row r="1875" spans="6:9" x14ac:dyDescent="0.25">
      <c r="F1875" s="28"/>
      <c r="I1875" s="28"/>
    </row>
    <row r="1876" spans="6:9" x14ac:dyDescent="0.25">
      <c r="F1876" s="28"/>
      <c r="I1876" s="28"/>
    </row>
    <row r="1877" spans="6:9" x14ac:dyDescent="0.25">
      <c r="F1877" s="28"/>
      <c r="I1877" s="28"/>
    </row>
    <row r="1878" spans="6:9" x14ac:dyDescent="0.25">
      <c r="F1878" s="28"/>
      <c r="I1878" s="28"/>
    </row>
    <row r="1879" spans="6:9" x14ac:dyDescent="0.25">
      <c r="F1879" s="28"/>
      <c r="I1879" s="28"/>
    </row>
    <row r="1880" spans="6:9" x14ac:dyDescent="0.25">
      <c r="F1880" s="28"/>
      <c r="I1880" s="28"/>
    </row>
    <row r="1881" spans="6:9" x14ac:dyDescent="0.25">
      <c r="F1881" s="28"/>
      <c r="I1881" s="28"/>
    </row>
    <row r="1882" spans="6:9" x14ac:dyDescent="0.25">
      <c r="F1882" s="28"/>
      <c r="I1882" s="28"/>
    </row>
    <row r="1883" spans="6:9" x14ac:dyDescent="0.25">
      <c r="F1883" s="28"/>
      <c r="I1883" s="28"/>
    </row>
    <row r="1884" spans="6:9" x14ac:dyDescent="0.25">
      <c r="F1884" s="28"/>
      <c r="I1884" s="28"/>
    </row>
    <row r="1885" spans="6:9" x14ac:dyDescent="0.25">
      <c r="F1885" s="28"/>
      <c r="I1885" s="28"/>
    </row>
    <row r="1886" spans="6:9" x14ac:dyDescent="0.25">
      <c r="F1886" s="28"/>
      <c r="I1886" s="28"/>
    </row>
    <row r="1887" spans="6:9" x14ac:dyDescent="0.25">
      <c r="F1887" s="28"/>
      <c r="I1887" s="28"/>
    </row>
    <row r="1888" spans="6:9" x14ac:dyDescent="0.25">
      <c r="F1888" s="28"/>
      <c r="I1888" s="28"/>
    </row>
    <row r="1889" spans="6:9" x14ac:dyDescent="0.25">
      <c r="F1889" s="28"/>
      <c r="I1889" s="28"/>
    </row>
    <row r="1890" spans="6:9" x14ac:dyDescent="0.25">
      <c r="F1890" s="28"/>
      <c r="I1890" s="28"/>
    </row>
    <row r="1891" spans="6:9" x14ac:dyDescent="0.25">
      <c r="F1891" s="28"/>
      <c r="I1891" s="28"/>
    </row>
    <row r="1892" spans="6:9" x14ac:dyDescent="0.25">
      <c r="F1892" s="28"/>
      <c r="I1892" s="28"/>
    </row>
    <row r="1893" spans="6:9" x14ac:dyDescent="0.25">
      <c r="F1893" s="28"/>
      <c r="I1893" s="28"/>
    </row>
    <row r="1894" spans="6:9" x14ac:dyDescent="0.25">
      <c r="F1894" s="28"/>
      <c r="I1894" s="28"/>
    </row>
    <row r="1895" spans="6:9" x14ac:dyDescent="0.25">
      <c r="F1895" s="28"/>
      <c r="I1895" s="28"/>
    </row>
    <row r="1896" spans="6:9" x14ac:dyDescent="0.25">
      <c r="F1896" s="28"/>
      <c r="I1896" s="28"/>
    </row>
    <row r="1897" spans="6:9" x14ac:dyDescent="0.25">
      <c r="F1897" s="28"/>
      <c r="I1897" s="28"/>
    </row>
    <row r="1898" spans="6:9" x14ac:dyDescent="0.25">
      <c r="F1898" s="28"/>
      <c r="I1898" s="28"/>
    </row>
    <row r="1899" spans="6:9" x14ac:dyDescent="0.25">
      <c r="F1899" s="28"/>
      <c r="I1899" s="28"/>
    </row>
    <row r="1900" spans="6:9" x14ac:dyDescent="0.25">
      <c r="F1900" s="28"/>
      <c r="I1900" s="28"/>
    </row>
    <row r="1901" spans="6:9" x14ac:dyDescent="0.25">
      <c r="F1901" s="28"/>
      <c r="I1901" s="28"/>
    </row>
    <row r="1902" spans="6:9" x14ac:dyDescent="0.25">
      <c r="F1902" s="28"/>
      <c r="I1902" s="28"/>
    </row>
    <row r="1903" spans="6:9" x14ac:dyDescent="0.25">
      <c r="F1903" s="28"/>
      <c r="I1903" s="28"/>
    </row>
    <row r="1904" spans="6:9" x14ac:dyDescent="0.25">
      <c r="F1904" s="28"/>
      <c r="I1904" s="28"/>
    </row>
    <row r="1905" spans="6:9" x14ac:dyDescent="0.25">
      <c r="F1905" s="28"/>
      <c r="I1905" s="28"/>
    </row>
    <row r="1906" spans="6:9" x14ac:dyDescent="0.25">
      <c r="F1906" s="28"/>
      <c r="I1906" s="28"/>
    </row>
    <row r="1907" spans="6:9" x14ac:dyDescent="0.25">
      <c r="F1907" s="28"/>
      <c r="I1907" s="28"/>
    </row>
    <row r="1908" spans="6:9" x14ac:dyDescent="0.25">
      <c r="F1908" s="28"/>
      <c r="I1908" s="28"/>
    </row>
    <row r="1909" spans="6:9" x14ac:dyDescent="0.25">
      <c r="F1909" s="28"/>
      <c r="I1909" s="28"/>
    </row>
    <row r="1910" spans="6:9" x14ac:dyDescent="0.25">
      <c r="F1910" s="28"/>
      <c r="I1910" s="28"/>
    </row>
    <row r="1911" spans="6:9" x14ac:dyDescent="0.25">
      <c r="F1911" s="28"/>
      <c r="I1911" s="28"/>
    </row>
    <row r="1912" spans="6:9" x14ac:dyDescent="0.25">
      <c r="F1912" s="28"/>
      <c r="I1912" s="28"/>
    </row>
    <row r="1913" spans="6:9" x14ac:dyDescent="0.25">
      <c r="F1913" s="28"/>
      <c r="I1913" s="28"/>
    </row>
    <row r="1914" spans="6:9" x14ac:dyDescent="0.25">
      <c r="F1914" s="28"/>
      <c r="I1914" s="28"/>
    </row>
    <row r="1915" spans="6:9" x14ac:dyDescent="0.25">
      <c r="F1915" s="28"/>
      <c r="I1915" s="28"/>
    </row>
    <row r="1916" spans="6:9" x14ac:dyDescent="0.25">
      <c r="F1916" s="28"/>
      <c r="I1916" s="28"/>
    </row>
    <row r="1917" spans="6:9" x14ac:dyDescent="0.25">
      <c r="F1917" s="28"/>
      <c r="I1917" s="28"/>
    </row>
    <row r="1918" spans="6:9" x14ac:dyDescent="0.25">
      <c r="F1918" s="28"/>
      <c r="I1918" s="28"/>
    </row>
    <row r="1919" spans="6:9" x14ac:dyDescent="0.25">
      <c r="F1919" s="28"/>
      <c r="I1919" s="28"/>
    </row>
    <row r="1920" spans="6:9" x14ac:dyDescent="0.25">
      <c r="F1920" s="28"/>
      <c r="I1920" s="28"/>
    </row>
    <row r="1921" spans="6:9" x14ac:dyDescent="0.25">
      <c r="F1921" s="28"/>
      <c r="I1921" s="28"/>
    </row>
    <row r="1922" spans="6:9" x14ac:dyDescent="0.25">
      <c r="F1922" s="28"/>
      <c r="I1922" s="28"/>
    </row>
    <row r="1923" spans="6:9" x14ac:dyDescent="0.25">
      <c r="F1923" s="28"/>
      <c r="I1923" s="28"/>
    </row>
    <row r="1924" spans="6:9" x14ac:dyDescent="0.25">
      <c r="F1924" s="28"/>
      <c r="I1924" s="28"/>
    </row>
    <row r="1925" spans="6:9" x14ac:dyDescent="0.25">
      <c r="F1925" s="28"/>
      <c r="I1925" s="28"/>
    </row>
    <row r="1926" spans="6:9" x14ac:dyDescent="0.25">
      <c r="F1926" s="28"/>
      <c r="I1926" s="28"/>
    </row>
    <row r="1927" spans="6:9" x14ac:dyDescent="0.25">
      <c r="F1927" s="28"/>
      <c r="I1927" s="28"/>
    </row>
    <row r="1928" spans="6:9" x14ac:dyDescent="0.25">
      <c r="F1928" s="28"/>
      <c r="I1928" s="28"/>
    </row>
    <row r="1929" spans="6:9" x14ac:dyDescent="0.25">
      <c r="F1929" s="28"/>
      <c r="I1929" s="28"/>
    </row>
    <row r="1930" spans="6:9" x14ac:dyDescent="0.25">
      <c r="F1930" s="28"/>
      <c r="I1930" s="28"/>
    </row>
    <row r="1931" spans="6:9" x14ac:dyDescent="0.25">
      <c r="F1931" s="28"/>
      <c r="I1931" s="28"/>
    </row>
    <row r="1932" spans="6:9" x14ac:dyDescent="0.25">
      <c r="F1932" s="28"/>
      <c r="I1932" s="28"/>
    </row>
    <row r="1933" spans="6:9" x14ac:dyDescent="0.25">
      <c r="F1933" s="28"/>
      <c r="I1933" s="28"/>
    </row>
    <row r="1934" spans="6:9" x14ac:dyDescent="0.25">
      <c r="F1934" s="28"/>
      <c r="I1934" s="28"/>
    </row>
    <row r="1935" spans="6:9" x14ac:dyDescent="0.25">
      <c r="F1935" s="28"/>
      <c r="I1935" s="28"/>
    </row>
    <row r="1936" spans="6:9" x14ac:dyDescent="0.25">
      <c r="F1936" s="28"/>
      <c r="I1936" s="28"/>
    </row>
    <row r="1937" spans="6:9" x14ac:dyDescent="0.25">
      <c r="F1937" s="28"/>
      <c r="I1937" s="28"/>
    </row>
    <row r="1938" spans="6:9" x14ac:dyDescent="0.25">
      <c r="F1938" s="28"/>
      <c r="I1938" s="28"/>
    </row>
    <row r="1939" spans="6:9" x14ac:dyDescent="0.25">
      <c r="F1939" s="28"/>
      <c r="I1939" s="28"/>
    </row>
    <row r="1940" spans="6:9" x14ac:dyDescent="0.25">
      <c r="F1940" s="28"/>
      <c r="I1940" s="28"/>
    </row>
    <row r="1941" spans="6:9" x14ac:dyDescent="0.25">
      <c r="F1941" s="28"/>
      <c r="I1941" s="28"/>
    </row>
    <row r="1942" spans="6:9" x14ac:dyDescent="0.25">
      <c r="F1942" s="28"/>
      <c r="I1942" s="28"/>
    </row>
    <row r="1943" spans="6:9" x14ac:dyDescent="0.25">
      <c r="F1943" s="28"/>
      <c r="I1943" s="28"/>
    </row>
    <row r="1944" spans="6:9" x14ac:dyDescent="0.25">
      <c r="F1944" s="28"/>
      <c r="I1944" s="28"/>
    </row>
    <row r="1945" spans="6:9" x14ac:dyDescent="0.25">
      <c r="F1945" s="28"/>
      <c r="I1945" s="28"/>
    </row>
    <row r="1946" spans="6:9" x14ac:dyDescent="0.25">
      <c r="F1946" s="28"/>
      <c r="I1946" s="28"/>
    </row>
    <row r="1947" spans="6:9" x14ac:dyDescent="0.25">
      <c r="F1947" s="28"/>
      <c r="I1947" s="28"/>
    </row>
    <row r="1948" spans="6:9" x14ac:dyDescent="0.25">
      <c r="F1948" s="28"/>
      <c r="I1948" s="28"/>
    </row>
    <row r="1949" spans="6:9" x14ac:dyDescent="0.25">
      <c r="F1949" s="28"/>
      <c r="I1949" s="28"/>
    </row>
    <row r="1950" spans="6:9" x14ac:dyDescent="0.25">
      <c r="F1950" s="28"/>
      <c r="I1950" s="28"/>
    </row>
    <row r="1951" spans="6:9" x14ac:dyDescent="0.25">
      <c r="F1951" s="28"/>
      <c r="I1951" s="28"/>
    </row>
    <row r="1952" spans="6:9" x14ac:dyDescent="0.25">
      <c r="F1952" s="28"/>
      <c r="I1952" s="28"/>
    </row>
    <row r="1953" spans="6:9" x14ac:dyDescent="0.25">
      <c r="F1953" s="28"/>
      <c r="I1953" s="28"/>
    </row>
    <row r="1954" spans="6:9" x14ac:dyDescent="0.25">
      <c r="F1954" s="28"/>
      <c r="I1954" s="28"/>
    </row>
    <row r="1955" spans="6:9" x14ac:dyDescent="0.25">
      <c r="F1955" s="28"/>
      <c r="I1955" s="28"/>
    </row>
    <row r="1956" spans="6:9" x14ac:dyDescent="0.25">
      <c r="F1956" s="28"/>
      <c r="I1956" s="28"/>
    </row>
    <row r="1957" spans="6:9" x14ac:dyDescent="0.25">
      <c r="F1957" s="28"/>
      <c r="I1957" s="28"/>
    </row>
    <row r="1958" spans="6:9" x14ac:dyDescent="0.25">
      <c r="F1958" s="28"/>
      <c r="I1958" s="28"/>
    </row>
    <row r="1959" spans="6:9" x14ac:dyDescent="0.25">
      <c r="F1959" s="28"/>
      <c r="I1959" s="28"/>
    </row>
    <row r="1960" spans="6:9" x14ac:dyDescent="0.25">
      <c r="F1960" s="28"/>
      <c r="I1960" s="28"/>
    </row>
    <row r="1961" spans="6:9" x14ac:dyDescent="0.25">
      <c r="F1961" s="28"/>
      <c r="I1961" s="28"/>
    </row>
    <row r="1962" spans="6:9" x14ac:dyDescent="0.25">
      <c r="F1962" s="28"/>
      <c r="I1962" s="28"/>
    </row>
    <row r="1963" spans="6:9" x14ac:dyDescent="0.25">
      <c r="F1963" s="28"/>
      <c r="I1963" s="28"/>
    </row>
    <row r="1964" spans="6:9" x14ac:dyDescent="0.25">
      <c r="F1964" s="28"/>
      <c r="I1964" s="28"/>
    </row>
    <row r="1965" spans="6:9" x14ac:dyDescent="0.25">
      <c r="F1965" s="28"/>
      <c r="I1965" s="28"/>
    </row>
    <row r="1966" spans="6:9" x14ac:dyDescent="0.25">
      <c r="F1966" s="28"/>
      <c r="I1966" s="28"/>
    </row>
    <row r="1967" spans="6:9" x14ac:dyDescent="0.25">
      <c r="F1967" s="28"/>
      <c r="I1967" s="28"/>
    </row>
    <row r="1968" spans="6:9" x14ac:dyDescent="0.25">
      <c r="F1968" s="28"/>
      <c r="I1968" s="28"/>
    </row>
    <row r="1969" spans="6:9" x14ac:dyDescent="0.25">
      <c r="F1969" s="28"/>
      <c r="I1969" s="28"/>
    </row>
    <row r="1970" spans="6:9" x14ac:dyDescent="0.25">
      <c r="F1970" s="28"/>
      <c r="I1970" s="28"/>
    </row>
    <row r="1971" spans="6:9" x14ac:dyDescent="0.25">
      <c r="F1971" s="28"/>
      <c r="I1971" s="28"/>
    </row>
    <row r="1972" spans="6:9" x14ac:dyDescent="0.25">
      <c r="F1972" s="28"/>
      <c r="I1972" s="28"/>
    </row>
    <row r="1973" spans="6:9" x14ac:dyDescent="0.25">
      <c r="F1973" s="28"/>
      <c r="I1973" s="28"/>
    </row>
    <row r="1974" spans="6:9" x14ac:dyDescent="0.25">
      <c r="F1974" s="28"/>
      <c r="I1974" s="28"/>
    </row>
    <row r="1975" spans="6:9" x14ac:dyDescent="0.25">
      <c r="F1975" s="28"/>
      <c r="I1975" s="28"/>
    </row>
    <row r="1976" spans="6:9" x14ac:dyDescent="0.25">
      <c r="F1976" s="28"/>
      <c r="I1976" s="28"/>
    </row>
    <row r="1977" spans="6:9" x14ac:dyDescent="0.25">
      <c r="F1977" s="28"/>
      <c r="I1977" s="28"/>
    </row>
    <row r="1978" spans="6:9" x14ac:dyDescent="0.25">
      <c r="F1978" s="28"/>
      <c r="I1978" s="28"/>
    </row>
    <row r="1979" spans="6:9" x14ac:dyDescent="0.25">
      <c r="F1979" s="28"/>
      <c r="I1979" s="28"/>
    </row>
    <row r="1980" spans="6:9" x14ac:dyDescent="0.25">
      <c r="F1980" s="28"/>
      <c r="I1980" s="28"/>
    </row>
    <row r="1981" spans="6:9" x14ac:dyDescent="0.25">
      <c r="F1981" s="28"/>
      <c r="I1981" s="28"/>
    </row>
    <row r="1982" spans="6:9" x14ac:dyDescent="0.25">
      <c r="F1982" s="28"/>
      <c r="I1982" s="28"/>
    </row>
    <row r="1983" spans="6:9" x14ac:dyDescent="0.25">
      <c r="F1983" s="28"/>
      <c r="I1983" s="28"/>
    </row>
    <row r="1984" spans="6:9" x14ac:dyDescent="0.25">
      <c r="F1984" s="28"/>
      <c r="I1984" s="28"/>
    </row>
    <row r="1985" spans="6:9" x14ac:dyDescent="0.25">
      <c r="F1985" s="28"/>
      <c r="I1985" s="28"/>
    </row>
    <row r="1986" spans="6:9" x14ac:dyDescent="0.25">
      <c r="F1986" s="28"/>
      <c r="I1986" s="28"/>
    </row>
    <row r="1987" spans="6:9" x14ac:dyDescent="0.25">
      <c r="F1987" s="28"/>
      <c r="I1987" s="28"/>
    </row>
    <row r="1988" spans="6:9" x14ac:dyDescent="0.25">
      <c r="F1988" s="28"/>
      <c r="I1988" s="28"/>
    </row>
    <row r="1989" spans="6:9" x14ac:dyDescent="0.25">
      <c r="F1989" s="28"/>
      <c r="I1989" s="28"/>
    </row>
    <row r="1990" spans="6:9" x14ac:dyDescent="0.25">
      <c r="F1990" s="28"/>
      <c r="I1990" s="28"/>
    </row>
    <row r="1991" spans="6:9" x14ac:dyDescent="0.25">
      <c r="F1991" s="28"/>
      <c r="I1991" s="28"/>
    </row>
    <row r="1992" spans="6:9" x14ac:dyDescent="0.25">
      <c r="F1992" s="28"/>
      <c r="I1992" s="28"/>
    </row>
    <row r="1993" spans="6:9" x14ac:dyDescent="0.25">
      <c r="F1993" s="28"/>
      <c r="I1993" s="28"/>
    </row>
    <row r="1994" spans="6:9" x14ac:dyDescent="0.25">
      <c r="F1994" s="28"/>
      <c r="I1994" s="28"/>
    </row>
    <row r="1995" spans="6:9" x14ac:dyDescent="0.25">
      <c r="F1995" s="28"/>
      <c r="I1995" s="28"/>
    </row>
    <row r="1996" spans="6:9" x14ac:dyDescent="0.25">
      <c r="F1996" s="28"/>
      <c r="I1996" s="28"/>
    </row>
    <row r="1997" spans="6:9" x14ac:dyDescent="0.25">
      <c r="F1997" s="28"/>
      <c r="I1997" s="28"/>
    </row>
    <row r="1998" spans="6:9" x14ac:dyDescent="0.25">
      <c r="F1998" s="28"/>
      <c r="I1998" s="28"/>
    </row>
    <row r="1999" spans="6:9" x14ac:dyDescent="0.25">
      <c r="F1999" s="28"/>
      <c r="I1999" s="28"/>
    </row>
    <row r="2000" spans="6:9" x14ac:dyDescent="0.25">
      <c r="F2000" s="28"/>
      <c r="I2000" s="28"/>
    </row>
    <row r="2001" spans="6:9" x14ac:dyDescent="0.25">
      <c r="F2001" s="28"/>
      <c r="I2001" s="28"/>
    </row>
    <row r="2002" spans="6:9" x14ac:dyDescent="0.25">
      <c r="F2002" s="28"/>
      <c r="I2002" s="28"/>
    </row>
    <row r="2003" spans="6:9" x14ac:dyDescent="0.25">
      <c r="F2003" s="28"/>
      <c r="I2003" s="28"/>
    </row>
    <row r="2004" spans="6:9" x14ac:dyDescent="0.25">
      <c r="F2004" s="28"/>
      <c r="I2004" s="28"/>
    </row>
    <row r="2005" spans="6:9" x14ac:dyDescent="0.25">
      <c r="F2005" s="28"/>
      <c r="I2005" s="28"/>
    </row>
    <row r="2006" spans="6:9" x14ac:dyDescent="0.25">
      <c r="F2006" s="28"/>
      <c r="I2006" s="28"/>
    </row>
    <row r="2007" spans="6:9" x14ac:dyDescent="0.25">
      <c r="F2007" s="28"/>
      <c r="I2007" s="28"/>
    </row>
    <row r="2008" spans="6:9" x14ac:dyDescent="0.25">
      <c r="F2008" s="28"/>
      <c r="I2008" s="28"/>
    </row>
    <row r="2009" spans="6:9" x14ac:dyDescent="0.25">
      <c r="F2009" s="28"/>
      <c r="I2009" s="28"/>
    </row>
    <row r="2010" spans="6:9" x14ac:dyDescent="0.25">
      <c r="F2010" s="28"/>
      <c r="I2010" s="28"/>
    </row>
    <row r="2011" spans="6:9" x14ac:dyDescent="0.25">
      <c r="F2011" s="28"/>
      <c r="I2011" s="28"/>
    </row>
    <row r="2012" spans="6:9" x14ac:dyDescent="0.25">
      <c r="F2012" s="28"/>
      <c r="I2012" s="28"/>
    </row>
    <row r="2013" spans="6:9" x14ac:dyDescent="0.25">
      <c r="F2013" s="28"/>
      <c r="I2013" s="28"/>
    </row>
    <row r="2014" spans="6:9" x14ac:dyDescent="0.25">
      <c r="F2014" s="28"/>
      <c r="I2014" s="28"/>
    </row>
    <row r="2015" spans="6:9" x14ac:dyDescent="0.25">
      <c r="F2015" s="28"/>
      <c r="I2015" s="28"/>
    </row>
    <row r="2016" spans="6:9" x14ac:dyDescent="0.25">
      <c r="F2016" s="28"/>
      <c r="I2016" s="28"/>
    </row>
    <row r="2017" spans="6:9" x14ac:dyDescent="0.25">
      <c r="F2017" s="28"/>
      <c r="I2017" s="28"/>
    </row>
    <row r="2018" spans="6:9" x14ac:dyDescent="0.25">
      <c r="F2018" s="28"/>
      <c r="I2018" s="28"/>
    </row>
    <row r="2019" spans="6:9" x14ac:dyDescent="0.25">
      <c r="F2019" s="28"/>
      <c r="I2019" s="28"/>
    </row>
    <row r="2020" spans="6:9" x14ac:dyDescent="0.25">
      <c r="F2020" s="28"/>
      <c r="I2020" s="28"/>
    </row>
    <row r="2021" spans="6:9" x14ac:dyDescent="0.25">
      <c r="F2021" s="28"/>
      <c r="I2021" s="28"/>
    </row>
    <row r="2022" spans="6:9" x14ac:dyDescent="0.25">
      <c r="F2022" s="28"/>
      <c r="I2022" s="28"/>
    </row>
    <row r="2023" spans="6:9" x14ac:dyDescent="0.25">
      <c r="F2023" s="28"/>
      <c r="I2023" s="28"/>
    </row>
    <row r="2024" spans="6:9" x14ac:dyDescent="0.25">
      <c r="F2024" s="28"/>
      <c r="I2024" s="28"/>
    </row>
    <row r="2025" spans="6:9" x14ac:dyDescent="0.25">
      <c r="F2025" s="28"/>
      <c r="I2025" s="28"/>
    </row>
    <row r="2026" spans="6:9" x14ac:dyDescent="0.25">
      <c r="F2026" s="28"/>
      <c r="I2026" s="28"/>
    </row>
    <row r="2027" spans="6:9" x14ac:dyDescent="0.25">
      <c r="F2027" s="28"/>
      <c r="I2027" s="28"/>
    </row>
    <row r="2028" spans="6:9" x14ac:dyDescent="0.25">
      <c r="F2028" s="28"/>
      <c r="I2028" s="28"/>
    </row>
    <row r="2029" spans="6:9" x14ac:dyDescent="0.25">
      <c r="F2029" s="28"/>
      <c r="I2029" s="28"/>
    </row>
    <row r="2030" spans="6:9" x14ac:dyDescent="0.25">
      <c r="F2030" s="28"/>
      <c r="I2030" s="28"/>
    </row>
    <row r="2031" spans="6:9" x14ac:dyDescent="0.25">
      <c r="F2031" s="28"/>
      <c r="I2031" s="28"/>
    </row>
    <row r="2032" spans="6:9" x14ac:dyDescent="0.25">
      <c r="F2032" s="28"/>
      <c r="I2032" s="28"/>
    </row>
    <row r="2033" spans="6:9" x14ac:dyDescent="0.25">
      <c r="F2033" s="28"/>
      <c r="I2033" s="28"/>
    </row>
    <row r="2034" spans="6:9" x14ac:dyDescent="0.25">
      <c r="F2034" s="28"/>
      <c r="I2034" s="28"/>
    </row>
    <row r="2035" spans="6:9" x14ac:dyDescent="0.25">
      <c r="F2035" s="28"/>
      <c r="I2035" s="28"/>
    </row>
    <row r="2036" spans="6:9" x14ac:dyDescent="0.25">
      <c r="F2036" s="28"/>
      <c r="I2036" s="28"/>
    </row>
    <row r="2037" spans="6:9" x14ac:dyDescent="0.25">
      <c r="F2037" s="28"/>
      <c r="I2037" s="28"/>
    </row>
    <row r="2038" spans="6:9" x14ac:dyDescent="0.25">
      <c r="F2038" s="28"/>
      <c r="I2038" s="28"/>
    </row>
    <row r="2039" spans="6:9" x14ac:dyDescent="0.25">
      <c r="F2039" s="28"/>
      <c r="I2039" s="28"/>
    </row>
    <row r="2040" spans="6:9" x14ac:dyDescent="0.25">
      <c r="F2040" s="28"/>
      <c r="I2040" s="28"/>
    </row>
    <row r="2041" spans="6:9" x14ac:dyDescent="0.25">
      <c r="F2041" s="28"/>
      <c r="I2041" s="28"/>
    </row>
    <row r="2042" spans="6:9" x14ac:dyDescent="0.25">
      <c r="F2042" s="28"/>
      <c r="I2042" s="28"/>
    </row>
    <row r="2043" spans="6:9" x14ac:dyDescent="0.25">
      <c r="F2043" s="28"/>
      <c r="I2043" s="28"/>
    </row>
    <row r="2044" spans="6:9" x14ac:dyDescent="0.25">
      <c r="F2044" s="28"/>
      <c r="I2044" s="28"/>
    </row>
    <row r="2045" spans="6:9" x14ac:dyDescent="0.25">
      <c r="F2045" s="28"/>
      <c r="I2045" s="28"/>
    </row>
    <row r="2046" spans="6:9" x14ac:dyDescent="0.25">
      <c r="F2046" s="28"/>
      <c r="I2046" s="28"/>
    </row>
    <row r="2047" spans="6:9" x14ac:dyDescent="0.25">
      <c r="F2047" s="28"/>
      <c r="I2047" s="28"/>
    </row>
    <row r="2048" spans="6:9" x14ac:dyDescent="0.25">
      <c r="F2048" s="28"/>
      <c r="I2048" s="28"/>
    </row>
    <row r="2049" spans="6:9" x14ac:dyDescent="0.25">
      <c r="F2049" s="28"/>
      <c r="I2049" s="28"/>
    </row>
    <row r="2050" spans="6:9" x14ac:dyDescent="0.25">
      <c r="F2050" s="28"/>
      <c r="I2050" s="28"/>
    </row>
    <row r="2051" spans="6:9" x14ac:dyDescent="0.25">
      <c r="F2051" s="28"/>
      <c r="I2051" s="28"/>
    </row>
    <row r="2052" spans="6:9" x14ac:dyDescent="0.25">
      <c r="F2052" s="28"/>
      <c r="I2052" s="28"/>
    </row>
    <row r="2053" spans="6:9" x14ac:dyDescent="0.25">
      <c r="F2053" s="28"/>
      <c r="I2053" s="28"/>
    </row>
    <row r="2054" spans="6:9" x14ac:dyDescent="0.25">
      <c r="F2054" s="28"/>
      <c r="I2054" s="28"/>
    </row>
    <row r="2055" spans="6:9" x14ac:dyDescent="0.25">
      <c r="F2055" s="28"/>
      <c r="I2055" s="28"/>
    </row>
    <row r="2056" spans="6:9" x14ac:dyDescent="0.25">
      <c r="F2056" s="28"/>
      <c r="I2056" s="28"/>
    </row>
    <row r="2057" spans="6:9" x14ac:dyDescent="0.25">
      <c r="F2057" s="28"/>
      <c r="I2057" s="28"/>
    </row>
    <row r="2058" spans="6:9" x14ac:dyDescent="0.25">
      <c r="F2058" s="28"/>
      <c r="I2058" s="28"/>
    </row>
    <row r="2059" spans="6:9" x14ac:dyDescent="0.25">
      <c r="F2059" s="28"/>
      <c r="I2059" s="28"/>
    </row>
    <row r="2060" spans="6:9" x14ac:dyDescent="0.25">
      <c r="F2060" s="28"/>
      <c r="I2060" s="28"/>
    </row>
    <row r="2061" spans="6:9" x14ac:dyDescent="0.25">
      <c r="F2061" s="28"/>
      <c r="I2061" s="28"/>
    </row>
    <row r="2062" spans="6:9" x14ac:dyDescent="0.25">
      <c r="F2062" s="28"/>
      <c r="I2062" s="28"/>
    </row>
    <row r="2063" spans="6:9" x14ac:dyDescent="0.25">
      <c r="F2063" s="28"/>
      <c r="I2063" s="28"/>
    </row>
    <row r="2064" spans="6:9" x14ac:dyDescent="0.25">
      <c r="F2064" s="28"/>
      <c r="I2064" s="28"/>
    </row>
    <row r="2065" spans="6:9" x14ac:dyDescent="0.25">
      <c r="F2065" s="28"/>
      <c r="I2065" s="28"/>
    </row>
    <row r="2066" spans="6:9" x14ac:dyDescent="0.25">
      <c r="F2066" s="28"/>
      <c r="I2066" s="28"/>
    </row>
    <row r="2067" spans="6:9" x14ac:dyDescent="0.25">
      <c r="F2067" s="28"/>
      <c r="I2067" s="28"/>
    </row>
    <row r="2068" spans="6:9" x14ac:dyDescent="0.25">
      <c r="F2068" s="28"/>
      <c r="I2068" s="28"/>
    </row>
    <row r="2069" spans="6:9" x14ac:dyDescent="0.25">
      <c r="F2069" s="28"/>
      <c r="I2069" s="28"/>
    </row>
    <row r="2070" spans="6:9" x14ac:dyDescent="0.25">
      <c r="F2070" s="28"/>
      <c r="I2070" s="28"/>
    </row>
    <row r="2071" spans="6:9" x14ac:dyDescent="0.25">
      <c r="F2071" s="28"/>
      <c r="I2071" s="28"/>
    </row>
    <row r="2072" spans="6:9" x14ac:dyDescent="0.25">
      <c r="F2072" s="28"/>
      <c r="I2072" s="28"/>
    </row>
    <row r="2073" spans="6:9" x14ac:dyDescent="0.25">
      <c r="F2073" s="28"/>
      <c r="I2073" s="28"/>
    </row>
    <row r="2074" spans="6:9" x14ac:dyDescent="0.25">
      <c r="F2074" s="28"/>
      <c r="I2074" s="28"/>
    </row>
    <row r="2075" spans="6:9" x14ac:dyDescent="0.25">
      <c r="F2075" s="28"/>
      <c r="I2075" s="28"/>
    </row>
    <row r="2076" spans="6:9" x14ac:dyDescent="0.25">
      <c r="F2076" s="28"/>
      <c r="I2076" s="28"/>
    </row>
    <row r="2077" spans="6:9" x14ac:dyDescent="0.25">
      <c r="F2077" s="28"/>
      <c r="I2077" s="28"/>
    </row>
    <row r="2078" spans="6:9" x14ac:dyDescent="0.25">
      <c r="F2078" s="28"/>
      <c r="I2078" s="28"/>
    </row>
    <row r="2079" spans="6:9" x14ac:dyDescent="0.25">
      <c r="F2079" s="28"/>
      <c r="I2079" s="28"/>
    </row>
    <row r="2080" spans="6:9" x14ac:dyDescent="0.25">
      <c r="F2080" s="28"/>
      <c r="I2080" s="28"/>
    </row>
    <row r="2081" spans="6:9" x14ac:dyDescent="0.25">
      <c r="F2081" s="28"/>
      <c r="I2081" s="28"/>
    </row>
    <row r="2082" spans="6:9" x14ac:dyDescent="0.25">
      <c r="F2082" s="28"/>
      <c r="I2082" s="28"/>
    </row>
    <row r="2083" spans="6:9" x14ac:dyDescent="0.25">
      <c r="F2083" s="28"/>
      <c r="I2083" s="28"/>
    </row>
    <row r="2084" spans="6:9" x14ac:dyDescent="0.25">
      <c r="F2084" s="28"/>
      <c r="I2084" s="28"/>
    </row>
    <row r="2085" spans="6:9" x14ac:dyDescent="0.25">
      <c r="F2085" s="28"/>
      <c r="I2085" s="28"/>
    </row>
    <row r="2086" spans="6:9" x14ac:dyDescent="0.25">
      <c r="F2086" s="28"/>
      <c r="I2086" s="28"/>
    </row>
    <row r="2087" spans="6:9" x14ac:dyDescent="0.25">
      <c r="F2087" s="28"/>
      <c r="I2087" s="28"/>
    </row>
    <row r="2088" spans="6:9" x14ac:dyDescent="0.25">
      <c r="F2088" s="28"/>
      <c r="I2088" s="28"/>
    </row>
    <row r="2089" spans="6:9" x14ac:dyDescent="0.25">
      <c r="F2089" s="28"/>
      <c r="I2089" s="28"/>
    </row>
    <row r="2090" spans="6:9" x14ac:dyDescent="0.25">
      <c r="F2090" s="28"/>
      <c r="I2090" s="28"/>
    </row>
    <row r="2091" spans="6:9" x14ac:dyDescent="0.25">
      <c r="F2091" s="28"/>
      <c r="I2091" s="28"/>
    </row>
    <row r="2092" spans="6:9" x14ac:dyDescent="0.25">
      <c r="F2092" s="28"/>
      <c r="I2092" s="28"/>
    </row>
    <row r="2093" spans="6:9" x14ac:dyDescent="0.25">
      <c r="F2093" s="28"/>
      <c r="I2093" s="28"/>
    </row>
    <row r="2094" spans="6:9" x14ac:dyDescent="0.25">
      <c r="F2094" s="28"/>
      <c r="I2094" s="28"/>
    </row>
    <row r="2095" spans="6:9" x14ac:dyDescent="0.25">
      <c r="F2095" s="28"/>
      <c r="I2095" s="28"/>
    </row>
    <row r="2096" spans="6:9" x14ac:dyDescent="0.25">
      <c r="F2096" s="28"/>
      <c r="I2096" s="28"/>
    </row>
    <row r="2097" spans="6:9" x14ac:dyDescent="0.25">
      <c r="F2097" s="28"/>
      <c r="I2097" s="28"/>
    </row>
    <row r="2098" spans="6:9" x14ac:dyDescent="0.25">
      <c r="F2098" s="28"/>
      <c r="I2098" s="28"/>
    </row>
    <row r="2099" spans="6:9" x14ac:dyDescent="0.25">
      <c r="F2099" s="28"/>
      <c r="I2099" s="28"/>
    </row>
    <row r="2100" spans="6:9" x14ac:dyDescent="0.25">
      <c r="F2100" s="28"/>
      <c r="I2100" s="28"/>
    </row>
    <row r="2101" spans="6:9" x14ac:dyDescent="0.25">
      <c r="F2101" s="28"/>
      <c r="I2101" s="28"/>
    </row>
    <row r="2102" spans="6:9" x14ac:dyDescent="0.25">
      <c r="F2102" s="28"/>
      <c r="I2102" s="28"/>
    </row>
    <row r="2103" spans="6:9" x14ac:dyDescent="0.25">
      <c r="F2103" s="28"/>
      <c r="I2103" s="28"/>
    </row>
    <row r="2104" spans="6:9" x14ac:dyDescent="0.25">
      <c r="F2104" s="28"/>
      <c r="I2104" s="28"/>
    </row>
    <row r="2105" spans="6:9" x14ac:dyDescent="0.25">
      <c r="F2105" s="28"/>
      <c r="I2105" s="28"/>
    </row>
    <row r="2106" spans="6:9" x14ac:dyDescent="0.25">
      <c r="F2106" s="28"/>
      <c r="I2106" s="28"/>
    </row>
    <row r="2107" spans="6:9" x14ac:dyDescent="0.25">
      <c r="F2107" s="28"/>
      <c r="I2107" s="28"/>
    </row>
    <row r="2108" spans="6:9" x14ac:dyDescent="0.25">
      <c r="F2108" s="28"/>
      <c r="I2108" s="28"/>
    </row>
    <row r="2109" spans="6:9" x14ac:dyDescent="0.25">
      <c r="F2109" s="28"/>
      <c r="I2109" s="28"/>
    </row>
    <row r="2110" spans="6:9" x14ac:dyDescent="0.25">
      <c r="F2110" s="28"/>
      <c r="I2110" s="28"/>
    </row>
    <row r="2111" spans="6:9" x14ac:dyDescent="0.25">
      <c r="F2111" s="28"/>
      <c r="I2111" s="28"/>
    </row>
    <row r="2112" spans="6:9" x14ac:dyDescent="0.25">
      <c r="F2112" s="28"/>
      <c r="I2112" s="28"/>
    </row>
    <row r="2113" spans="6:9" x14ac:dyDescent="0.25">
      <c r="F2113" s="28"/>
      <c r="I2113" s="28"/>
    </row>
    <row r="2114" spans="6:9" x14ac:dyDescent="0.25">
      <c r="F2114" s="28"/>
      <c r="I2114" s="28"/>
    </row>
    <row r="2115" spans="6:9" x14ac:dyDescent="0.25">
      <c r="F2115" s="28"/>
      <c r="I2115" s="28"/>
    </row>
    <row r="2116" spans="6:9" x14ac:dyDescent="0.25">
      <c r="F2116" s="28"/>
      <c r="I2116" s="28"/>
    </row>
    <row r="2117" spans="6:9" x14ac:dyDescent="0.25">
      <c r="F2117" s="28"/>
      <c r="I2117" s="28"/>
    </row>
    <row r="2118" spans="6:9" x14ac:dyDescent="0.25">
      <c r="F2118" s="28"/>
      <c r="I2118" s="28"/>
    </row>
    <row r="2119" spans="6:9" x14ac:dyDescent="0.25">
      <c r="F2119" s="28"/>
      <c r="I2119" s="28"/>
    </row>
    <row r="2120" spans="6:9" x14ac:dyDescent="0.25">
      <c r="F2120" s="28"/>
      <c r="I2120" s="28"/>
    </row>
    <row r="2121" spans="6:9" x14ac:dyDescent="0.25">
      <c r="F2121" s="28"/>
      <c r="I2121" s="28"/>
    </row>
    <row r="2122" spans="6:9" x14ac:dyDescent="0.25">
      <c r="F2122" s="28"/>
      <c r="I2122" s="28"/>
    </row>
    <row r="2123" spans="6:9" x14ac:dyDescent="0.25">
      <c r="F2123" s="28"/>
      <c r="I2123" s="28"/>
    </row>
    <row r="2124" spans="6:9" x14ac:dyDescent="0.25">
      <c r="F2124" s="28"/>
      <c r="I2124" s="28"/>
    </row>
    <row r="2125" spans="6:9" x14ac:dyDescent="0.25">
      <c r="F2125" s="28"/>
      <c r="I2125" s="28"/>
    </row>
    <row r="2126" spans="6:9" x14ac:dyDescent="0.25">
      <c r="F2126" s="28"/>
      <c r="I2126" s="28"/>
    </row>
    <row r="2127" spans="6:9" x14ac:dyDescent="0.25">
      <c r="F2127" s="28"/>
      <c r="I2127" s="28"/>
    </row>
    <row r="2128" spans="6:9" x14ac:dyDescent="0.25">
      <c r="F2128" s="28"/>
      <c r="I2128" s="28"/>
    </row>
    <row r="2129" spans="6:9" x14ac:dyDescent="0.25">
      <c r="F2129" s="28"/>
      <c r="I2129" s="28"/>
    </row>
    <row r="2130" spans="6:9" x14ac:dyDescent="0.25">
      <c r="F2130" s="28"/>
      <c r="I2130" s="28"/>
    </row>
    <row r="2131" spans="6:9" x14ac:dyDescent="0.25">
      <c r="F2131" s="28"/>
      <c r="I2131" s="28"/>
    </row>
    <row r="2132" spans="6:9" x14ac:dyDescent="0.25">
      <c r="F2132" s="28"/>
      <c r="I2132" s="28"/>
    </row>
    <row r="2133" spans="6:9" x14ac:dyDescent="0.25">
      <c r="F2133" s="28"/>
      <c r="I2133" s="28"/>
    </row>
    <row r="2134" spans="6:9" x14ac:dyDescent="0.25">
      <c r="F2134" s="28"/>
      <c r="I2134" s="28"/>
    </row>
    <row r="2135" spans="6:9" x14ac:dyDescent="0.25">
      <c r="F2135" s="28"/>
      <c r="I2135" s="28"/>
    </row>
    <row r="2136" spans="6:9" x14ac:dyDescent="0.25">
      <c r="F2136" s="28"/>
      <c r="I2136" s="28"/>
    </row>
    <row r="2137" spans="6:9" x14ac:dyDescent="0.25">
      <c r="F2137" s="28"/>
      <c r="I2137" s="28"/>
    </row>
    <row r="2138" spans="6:9" x14ac:dyDescent="0.25">
      <c r="F2138" s="28"/>
      <c r="I2138" s="28"/>
    </row>
    <row r="2139" spans="6:9" x14ac:dyDescent="0.25">
      <c r="F2139" s="28"/>
      <c r="I2139" s="28"/>
    </row>
    <row r="2140" spans="6:9" x14ac:dyDescent="0.25">
      <c r="F2140" s="28"/>
      <c r="I2140" s="28"/>
    </row>
    <row r="2141" spans="6:9" x14ac:dyDescent="0.25">
      <c r="F2141" s="28"/>
      <c r="I2141" s="28"/>
    </row>
    <row r="2142" spans="6:9" x14ac:dyDescent="0.25">
      <c r="F2142" s="28"/>
      <c r="I2142" s="28"/>
    </row>
    <row r="2143" spans="6:9" x14ac:dyDescent="0.25">
      <c r="F2143" s="28"/>
      <c r="I2143" s="28"/>
    </row>
    <row r="2144" spans="6:9" x14ac:dyDescent="0.25">
      <c r="F2144" s="28"/>
      <c r="I2144" s="28"/>
    </row>
    <row r="2145" spans="6:9" x14ac:dyDescent="0.25">
      <c r="F2145" s="28"/>
      <c r="I2145" s="28"/>
    </row>
    <row r="2146" spans="6:9" x14ac:dyDescent="0.25">
      <c r="F2146" s="28"/>
      <c r="I2146" s="28"/>
    </row>
    <row r="2147" spans="6:9" x14ac:dyDescent="0.25">
      <c r="F2147" s="28"/>
      <c r="I2147" s="28"/>
    </row>
    <row r="2148" spans="6:9" x14ac:dyDescent="0.25">
      <c r="F2148" s="28"/>
      <c r="I2148" s="28"/>
    </row>
    <row r="2149" spans="6:9" x14ac:dyDescent="0.25">
      <c r="F2149" s="28"/>
      <c r="I2149" s="28"/>
    </row>
    <row r="2150" spans="6:9" x14ac:dyDescent="0.25">
      <c r="F2150" s="28"/>
      <c r="I2150" s="28"/>
    </row>
    <row r="2151" spans="6:9" x14ac:dyDescent="0.25">
      <c r="F2151" s="28"/>
      <c r="I2151" s="28"/>
    </row>
    <row r="2152" spans="6:9" x14ac:dyDescent="0.25">
      <c r="F2152" s="28"/>
      <c r="I2152" s="28"/>
    </row>
    <row r="2153" spans="6:9" x14ac:dyDescent="0.25">
      <c r="F2153" s="28"/>
      <c r="I2153" s="28"/>
    </row>
    <row r="2154" spans="6:9" x14ac:dyDescent="0.25">
      <c r="F2154" s="28"/>
      <c r="I2154" s="28"/>
    </row>
    <row r="2155" spans="6:9" x14ac:dyDescent="0.25">
      <c r="F2155" s="28"/>
      <c r="I2155" s="28"/>
    </row>
    <row r="2156" spans="6:9" x14ac:dyDescent="0.25">
      <c r="F2156" s="28"/>
      <c r="I2156" s="28"/>
    </row>
    <row r="2157" spans="6:9" x14ac:dyDescent="0.25">
      <c r="F2157" s="28"/>
      <c r="I2157" s="28"/>
    </row>
    <row r="2158" spans="6:9" x14ac:dyDescent="0.25">
      <c r="F2158" s="28"/>
      <c r="I2158" s="28"/>
    </row>
    <row r="2159" spans="6:9" x14ac:dyDescent="0.25">
      <c r="F2159" s="28"/>
      <c r="I2159" s="28"/>
    </row>
    <row r="2160" spans="6:9" x14ac:dyDescent="0.25">
      <c r="F2160" s="28"/>
      <c r="I2160" s="28"/>
    </row>
    <row r="2161" spans="6:9" x14ac:dyDescent="0.25">
      <c r="F2161" s="28"/>
      <c r="I2161" s="28"/>
    </row>
    <row r="2162" spans="6:9" x14ac:dyDescent="0.25">
      <c r="F2162" s="28"/>
      <c r="I2162" s="28"/>
    </row>
    <row r="2163" spans="6:9" x14ac:dyDescent="0.25">
      <c r="F2163" s="28"/>
      <c r="I2163" s="28"/>
    </row>
    <row r="2164" spans="6:9" x14ac:dyDescent="0.25">
      <c r="F2164" s="28"/>
      <c r="I2164" s="28"/>
    </row>
    <row r="2165" spans="6:9" x14ac:dyDescent="0.25">
      <c r="F2165" s="28"/>
      <c r="I2165" s="28"/>
    </row>
    <row r="2166" spans="6:9" x14ac:dyDescent="0.25">
      <c r="F2166" s="28"/>
      <c r="I2166" s="28"/>
    </row>
    <row r="2167" spans="6:9" x14ac:dyDescent="0.25">
      <c r="F2167" s="28"/>
      <c r="I2167" s="28"/>
    </row>
    <row r="2168" spans="6:9" x14ac:dyDescent="0.25">
      <c r="F2168" s="28"/>
      <c r="I2168" s="28"/>
    </row>
    <row r="2169" spans="6:9" x14ac:dyDescent="0.25">
      <c r="F2169" s="28"/>
      <c r="I2169" s="28"/>
    </row>
    <row r="2170" spans="6:9" x14ac:dyDescent="0.25">
      <c r="F2170" s="28"/>
      <c r="I2170" s="28"/>
    </row>
    <row r="2171" spans="6:9" x14ac:dyDescent="0.25">
      <c r="F2171" s="28"/>
      <c r="I2171" s="28"/>
    </row>
    <row r="2172" spans="6:9" x14ac:dyDescent="0.25">
      <c r="F2172" s="28"/>
      <c r="I2172" s="28"/>
    </row>
    <row r="2173" spans="6:9" x14ac:dyDescent="0.25">
      <c r="F2173" s="28"/>
      <c r="I2173" s="28"/>
    </row>
    <row r="2174" spans="6:9" x14ac:dyDescent="0.25">
      <c r="F2174" s="28"/>
      <c r="I2174" s="28"/>
    </row>
    <row r="2175" spans="6:9" x14ac:dyDescent="0.25">
      <c r="F2175" s="28"/>
      <c r="I2175" s="28"/>
    </row>
    <row r="2176" spans="6:9" x14ac:dyDescent="0.25">
      <c r="F2176" s="28"/>
      <c r="I2176" s="28"/>
    </row>
    <row r="2177" spans="6:9" x14ac:dyDescent="0.25">
      <c r="F2177" s="28"/>
      <c r="I2177" s="28"/>
    </row>
    <row r="2178" spans="6:9" x14ac:dyDescent="0.25">
      <c r="F2178" s="28"/>
      <c r="I2178" s="28"/>
    </row>
    <row r="2179" spans="6:9" x14ac:dyDescent="0.25">
      <c r="F2179" s="28"/>
      <c r="I2179" s="28"/>
    </row>
    <row r="2180" spans="6:9" x14ac:dyDescent="0.25">
      <c r="F2180" s="28"/>
      <c r="I2180" s="28"/>
    </row>
    <row r="2181" spans="6:9" x14ac:dyDescent="0.25">
      <c r="F2181" s="28"/>
      <c r="I2181" s="28"/>
    </row>
    <row r="2182" spans="6:9" x14ac:dyDescent="0.25">
      <c r="F2182" s="28"/>
      <c r="I2182" s="28"/>
    </row>
    <row r="2183" spans="6:9" x14ac:dyDescent="0.25">
      <c r="F2183" s="28"/>
      <c r="I2183" s="28"/>
    </row>
    <row r="2184" spans="6:9" x14ac:dyDescent="0.25">
      <c r="F2184" s="28"/>
      <c r="I2184" s="28"/>
    </row>
    <row r="2185" spans="6:9" x14ac:dyDescent="0.25">
      <c r="F2185" s="28"/>
      <c r="I2185" s="28"/>
    </row>
    <row r="2186" spans="6:9" x14ac:dyDescent="0.25">
      <c r="F2186" s="28"/>
      <c r="I2186" s="28"/>
    </row>
    <row r="2187" spans="6:9" x14ac:dyDescent="0.25">
      <c r="F2187" s="28"/>
      <c r="I2187" s="28"/>
    </row>
    <row r="2188" spans="6:9" x14ac:dyDescent="0.25">
      <c r="F2188" s="28"/>
      <c r="I2188" s="28"/>
    </row>
    <row r="2189" spans="6:9" x14ac:dyDescent="0.25">
      <c r="F2189" s="28"/>
      <c r="I2189" s="28"/>
    </row>
    <row r="2190" spans="6:9" x14ac:dyDescent="0.25">
      <c r="F2190" s="28"/>
      <c r="I2190" s="28"/>
    </row>
    <row r="2191" spans="6:9" x14ac:dyDescent="0.25">
      <c r="F2191" s="28"/>
      <c r="I2191" s="28"/>
    </row>
    <row r="2192" spans="6:9" x14ac:dyDescent="0.25">
      <c r="F2192" s="28"/>
      <c r="I2192" s="28"/>
    </row>
    <row r="2193" spans="6:9" x14ac:dyDescent="0.25">
      <c r="F2193" s="28"/>
      <c r="I2193" s="28"/>
    </row>
    <row r="2194" spans="6:9" x14ac:dyDescent="0.25">
      <c r="F2194" s="28"/>
      <c r="I2194" s="28"/>
    </row>
    <row r="2195" spans="6:9" x14ac:dyDescent="0.25">
      <c r="F2195" s="28"/>
      <c r="I2195" s="28"/>
    </row>
    <row r="2196" spans="6:9" x14ac:dyDescent="0.25">
      <c r="F2196" s="28"/>
      <c r="I2196" s="28"/>
    </row>
    <row r="2197" spans="6:9" x14ac:dyDescent="0.25">
      <c r="F2197" s="28"/>
      <c r="I2197" s="28"/>
    </row>
    <row r="2198" spans="6:9" x14ac:dyDescent="0.25">
      <c r="F2198" s="28"/>
      <c r="I2198" s="28"/>
    </row>
    <row r="2199" spans="6:9" x14ac:dyDescent="0.25">
      <c r="F2199" s="28"/>
      <c r="I2199" s="28"/>
    </row>
    <row r="2200" spans="6:9" x14ac:dyDescent="0.25">
      <c r="F2200" s="28"/>
      <c r="I2200" s="28"/>
    </row>
    <row r="2201" spans="6:9" x14ac:dyDescent="0.25">
      <c r="F2201" s="28"/>
      <c r="I2201" s="28"/>
    </row>
    <row r="2202" spans="6:9" x14ac:dyDescent="0.25">
      <c r="F2202" s="28"/>
      <c r="I2202" s="28"/>
    </row>
    <row r="2203" spans="6:9" x14ac:dyDescent="0.25">
      <c r="F2203" s="28"/>
      <c r="I2203" s="28"/>
    </row>
    <row r="2204" spans="6:9" x14ac:dyDescent="0.25">
      <c r="F2204" s="28"/>
      <c r="I2204" s="28"/>
    </row>
    <row r="2205" spans="6:9" x14ac:dyDescent="0.25">
      <c r="F2205" s="28"/>
      <c r="I2205" s="28"/>
    </row>
    <row r="2206" spans="6:9" x14ac:dyDescent="0.25">
      <c r="F2206" s="28"/>
      <c r="I2206" s="28"/>
    </row>
    <row r="2207" spans="6:9" x14ac:dyDescent="0.25">
      <c r="F2207" s="28"/>
      <c r="I2207" s="28"/>
    </row>
    <row r="2208" spans="6:9" x14ac:dyDescent="0.25">
      <c r="F2208" s="28"/>
      <c r="I2208" s="28"/>
    </row>
    <row r="2209" spans="6:9" x14ac:dyDescent="0.25">
      <c r="F2209" s="28"/>
      <c r="I2209" s="28"/>
    </row>
    <row r="2210" spans="6:9" x14ac:dyDescent="0.25">
      <c r="F2210" s="28"/>
      <c r="I2210" s="28"/>
    </row>
    <row r="2211" spans="6:9" x14ac:dyDescent="0.25">
      <c r="F2211" s="28"/>
      <c r="I2211" s="28"/>
    </row>
    <row r="2212" spans="6:9" x14ac:dyDescent="0.25">
      <c r="F2212" s="28"/>
      <c r="I2212" s="28"/>
    </row>
    <row r="2213" spans="6:9" x14ac:dyDescent="0.25">
      <c r="F2213" s="28"/>
      <c r="I2213" s="28"/>
    </row>
    <row r="2214" spans="6:9" x14ac:dyDescent="0.25">
      <c r="F2214" s="28"/>
      <c r="I2214" s="28"/>
    </row>
    <row r="2215" spans="6:9" x14ac:dyDescent="0.25">
      <c r="F2215" s="28"/>
      <c r="I2215" s="28"/>
    </row>
    <row r="2216" spans="6:9" x14ac:dyDescent="0.25">
      <c r="F2216" s="28"/>
      <c r="I2216" s="28"/>
    </row>
    <row r="2217" spans="6:9" x14ac:dyDescent="0.25">
      <c r="F2217" s="28"/>
      <c r="I2217" s="28"/>
    </row>
    <row r="2218" spans="6:9" x14ac:dyDescent="0.25">
      <c r="F2218" s="28"/>
      <c r="I2218" s="28"/>
    </row>
    <row r="2219" spans="6:9" x14ac:dyDescent="0.25">
      <c r="F2219" s="28"/>
      <c r="I2219" s="28"/>
    </row>
    <row r="2220" spans="6:9" x14ac:dyDescent="0.25">
      <c r="F2220" s="28"/>
      <c r="I2220" s="28"/>
    </row>
    <row r="2221" spans="6:9" x14ac:dyDescent="0.25">
      <c r="F2221" s="28"/>
      <c r="I2221" s="28"/>
    </row>
    <row r="2222" spans="6:9" x14ac:dyDescent="0.25">
      <c r="F2222" s="28"/>
      <c r="I2222" s="28"/>
    </row>
    <row r="2223" spans="6:9" x14ac:dyDescent="0.25">
      <c r="F2223" s="28"/>
      <c r="I2223" s="28"/>
    </row>
    <row r="2224" spans="6:9" x14ac:dyDescent="0.25">
      <c r="F2224" s="28"/>
      <c r="I2224" s="28"/>
    </row>
    <row r="2225" spans="6:9" x14ac:dyDescent="0.25">
      <c r="F2225" s="28"/>
      <c r="I2225" s="28"/>
    </row>
    <row r="2226" spans="6:9" x14ac:dyDescent="0.25">
      <c r="F2226" s="28"/>
      <c r="I2226" s="28"/>
    </row>
    <row r="2227" spans="6:9" x14ac:dyDescent="0.25">
      <c r="F2227" s="28"/>
      <c r="I2227" s="28"/>
    </row>
    <row r="2228" spans="6:9" x14ac:dyDescent="0.25">
      <c r="F2228" s="28"/>
      <c r="I2228" s="28"/>
    </row>
    <row r="2229" spans="6:9" x14ac:dyDescent="0.25">
      <c r="F2229" s="28"/>
      <c r="I2229" s="28"/>
    </row>
    <row r="2230" spans="6:9" x14ac:dyDescent="0.25">
      <c r="F2230" s="28"/>
      <c r="I2230" s="28"/>
    </row>
    <row r="2231" spans="6:9" x14ac:dyDescent="0.25">
      <c r="F2231" s="28"/>
      <c r="I2231" s="28"/>
    </row>
    <row r="2232" spans="6:9" x14ac:dyDescent="0.25">
      <c r="F2232" s="28"/>
      <c r="I2232" s="28"/>
    </row>
    <row r="2233" spans="6:9" x14ac:dyDescent="0.25">
      <c r="F2233" s="28"/>
      <c r="I2233" s="28"/>
    </row>
    <row r="2234" spans="6:9" x14ac:dyDescent="0.25">
      <c r="F2234" s="28"/>
      <c r="I2234" s="28"/>
    </row>
    <row r="2235" spans="6:9" x14ac:dyDescent="0.25">
      <c r="F2235" s="28"/>
      <c r="I2235" s="28"/>
    </row>
    <row r="2236" spans="6:9" x14ac:dyDescent="0.25">
      <c r="F2236" s="28"/>
      <c r="I2236" s="28"/>
    </row>
    <row r="2237" spans="6:9" x14ac:dyDescent="0.25">
      <c r="F2237" s="28"/>
      <c r="I2237" s="28"/>
    </row>
    <row r="2238" spans="6:9" x14ac:dyDescent="0.25">
      <c r="F2238" s="28"/>
      <c r="I2238" s="28"/>
    </row>
    <row r="2239" spans="6:9" x14ac:dyDescent="0.25">
      <c r="F2239" s="28"/>
      <c r="I2239" s="28"/>
    </row>
    <row r="2240" spans="6:9" x14ac:dyDescent="0.25">
      <c r="F2240" s="28"/>
      <c r="I2240" s="28"/>
    </row>
    <row r="2241" spans="6:9" x14ac:dyDescent="0.25">
      <c r="F2241" s="28"/>
      <c r="I2241" s="28"/>
    </row>
    <row r="2242" spans="6:9" x14ac:dyDescent="0.25">
      <c r="F2242" s="28"/>
      <c r="I2242" s="28"/>
    </row>
    <row r="2243" spans="6:9" x14ac:dyDescent="0.25">
      <c r="F2243" s="28"/>
      <c r="I2243" s="28"/>
    </row>
    <row r="2244" spans="6:9" x14ac:dyDescent="0.25">
      <c r="F2244" s="28"/>
      <c r="I2244" s="28"/>
    </row>
    <row r="2245" spans="6:9" x14ac:dyDescent="0.25">
      <c r="F2245" s="28"/>
      <c r="I2245" s="28"/>
    </row>
    <row r="2246" spans="6:9" x14ac:dyDescent="0.25">
      <c r="F2246" s="28"/>
      <c r="I2246" s="28"/>
    </row>
    <row r="2247" spans="6:9" x14ac:dyDescent="0.25">
      <c r="F2247" s="28"/>
      <c r="I2247" s="28"/>
    </row>
    <row r="2248" spans="6:9" x14ac:dyDescent="0.25">
      <c r="F2248" s="28"/>
      <c r="I2248" s="28"/>
    </row>
    <row r="2249" spans="6:9" x14ac:dyDescent="0.25">
      <c r="F2249" s="28"/>
      <c r="I2249" s="28"/>
    </row>
    <row r="2250" spans="6:9" x14ac:dyDescent="0.25">
      <c r="F2250" s="28"/>
      <c r="I2250" s="28"/>
    </row>
    <row r="2251" spans="6:9" x14ac:dyDescent="0.25">
      <c r="F2251" s="28"/>
      <c r="I2251" s="28"/>
    </row>
    <row r="2252" spans="6:9" x14ac:dyDescent="0.25">
      <c r="F2252" s="28"/>
      <c r="I2252" s="28"/>
    </row>
    <row r="2253" spans="6:9" x14ac:dyDescent="0.25">
      <c r="F2253" s="28"/>
      <c r="I2253" s="28"/>
    </row>
    <row r="2254" spans="6:9" x14ac:dyDescent="0.25">
      <c r="F2254" s="28"/>
      <c r="I2254" s="28"/>
    </row>
    <row r="2255" spans="6:9" x14ac:dyDescent="0.25">
      <c r="F2255" s="28"/>
      <c r="I2255" s="28"/>
    </row>
    <row r="2256" spans="6:9" x14ac:dyDescent="0.25">
      <c r="F2256" s="28"/>
      <c r="I2256" s="28"/>
    </row>
    <row r="2257" spans="6:9" x14ac:dyDescent="0.25">
      <c r="F2257" s="28"/>
      <c r="I2257" s="28"/>
    </row>
    <row r="2258" spans="6:9" x14ac:dyDescent="0.25">
      <c r="F2258" s="28"/>
      <c r="I2258" s="28"/>
    </row>
    <row r="2259" spans="6:9" x14ac:dyDescent="0.25">
      <c r="F2259" s="28"/>
      <c r="I2259" s="28"/>
    </row>
    <row r="2260" spans="6:9" x14ac:dyDescent="0.25">
      <c r="F2260" s="28"/>
      <c r="I2260" s="28"/>
    </row>
    <row r="2261" spans="6:9" x14ac:dyDescent="0.25">
      <c r="F2261" s="28"/>
      <c r="I2261" s="28"/>
    </row>
    <row r="2262" spans="6:9" x14ac:dyDescent="0.25">
      <c r="F2262" s="28"/>
      <c r="I2262" s="28"/>
    </row>
    <row r="2263" spans="6:9" x14ac:dyDescent="0.25">
      <c r="F2263" s="28"/>
      <c r="I2263" s="28"/>
    </row>
    <row r="2264" spans="6:9" x14ac:dyDescent="0.25">
      <c r="F2264" s="28"/>
      <c r="I2264" s="28"/>
    </row>
    <row r="2265" spans="6:9" x14ac:dyDescent="0.25">
      <c r="F2265" s="28"/>
      <c r="I2265" s="28"/>
    </row>
    <row r="2266" spans="6:9" x14ac:dyDescent="0.25">
      <c r="F2266" s="28"/>
      <c r="I2266" s="28"/>
    </row>
    <row r="2267" spans="6:9" x14ac:dyDescent="0.25">
      <c r="F2267" s="28"/>
      <c r="I2267" s="28"/>
    </row>
    <row r="2268" spans="6:9" x14ac:dyDescent="0.25">
      <c r="F2268" s="28"/>
      <c r="I2268" s="28"/>
    </row>
    <row r="2269" spans="6:9" x14ac:dyDescent="0.25">
      <c r="F2269" s="28"/>
      <c r="I2269" s="28"/>
    </row>
    <row r="2270" spans="6:9" x14ac:dyDescent="0.25">
      <c r="F2270" s="28"/>
      <c r="I2270" s="28"/>
    </row>
    <row r="2271" spans="6:9" x14ac:dyDescent="0.25">
      <c r="F2271" s="28"/>
      <c r="I2271" s="28"/>
    </row>
    <row r="2272" spans="6:9" x14ac:dyDescent="0.25">
      <c r="F2272" s="28"/>
      <c r="I2272" s="28"/>
    </row>
    <row r="2273" spans="6:9" x14ac:dyDescent="0.25">
      <c r="F2273" s="28"/>
      <c r="I2273" s="28"/>
    </row>
    <row r="2274" spans="6:9" x14ac:dyDescent="0.25">
      <c r="F2274" s="28"/>
      <c r="I2274" s="28"/>
    </row>
    <row r="2275" spans="6:9" x14ac:dyDescent="0.25">
      <c r="F2275" s="28"/>
      <c r="I2275" s="28"/>
    </row>
    <row r="2276" spans="6:9" x14ac:dyDescent="0.25">
      <c r="F2276" s="28"/>
      <c r="I2276" s="28"/>
    </row>
    <row r="2277" spans="6:9" x14ac:dyDescent="0.25">
      <c r="F2277" s="28"/>
      <c r="I2277" s="28"/>
    </row>
    <row r="2278" spans="6:9" x14ac:dyDescent="0.25">
      <c r="F2278" s="28"/>
      <c r="I2278" s="28"/>
    </row>
    <row r="2279" spans="6:9" x14ac:dyDescent="0.25">
      <c r="F2279" s="28"/>
      <c r="I2279" s="28"/>
    </row>
    <row r="2280" spans="6:9" x14ac:dyDescent="0.25">
      <c r="F2280" s="28"/>
      <c r="I2280" s="28"/>
    </row>
    <row r="2281" spans="6:9" x14ac:dyDescent="0.25">
      <c r="F2281" s="28"/>
      <c r="I2281" s="28"/>
    </row>
    <row r="2282" spans="6:9" x14ac:dyDescent="0.25">
      <c r="F2282" s="28"/>
      <c r="I2282" s="28"/>
    </row>
    <row r="2283" spans="6:9" x14ac:dyDescent="0.25">
      <c r="F2283" s="28"/>
      <c r="I2283" s="28"/>
    </row>
    <row r="2284" spans="6:9" x14ac:dyDescent="0.25">
      <c r="F2284" s="28"/>
      <c r="I2284" s="28"/>
    </row>
    <row r="2285" spans="6:9" x14ac:dyDescent="0.25">
      <c r="F2285" s="28"/>
      <c r="I2285" s="28"/>
    </row>
    <row r="2286" spans="6:9" x14ac:dyDescent="0.25">
      <c r="F2286" s="28"/>
      <c r="I2286" s="28"/>
    </row>
    <row r="2287" spans="6:9" x14ac:dyDescent="0.25">
      <c r="F2287" s="28"/>
      <c r="I2287" s="28"/>
    </row>
    <row r="2288" spans="6:9" x14ac:dyDescent="0.25">
      <c r="F2288" s="28"/>
      <c r="I2288" s="28"/>
    </row>
    <row r="2289" spans="6:9" x14ac:dyDescent="0.25">
      <c r="F2289" s="28"/>
      <c r="I2289" s="28"/>
    </row>
    <row r="2290" spans="6:9" x14ac:dyDescent="0.25">
      <c r="F2290" s="28"/>
      <c r="I2290" s="28"/>
    </row>
    <row r="2291" spans="6:9" x14ac:dyDescent="0.25">
      <c r="F2291" s="28"/>
      <c r="I2291" s="28"/>
    </row>
    <row r="2292" spans="6:9" x14ac:dyDescent="0.25">
      <c r="F2292" s="28"/>
      <c r="I2292" s="28"/>
    </row>
    <row r="2293" spans="6:9" x14ac:dyDescent="0.25">
      <c r="F2293" s="28"/>
      <c r="I2293" s="28"/>
    </row>
    <row r="2294" spans="6:9" x14ac:dyDescent="0.25">
      <c r="F2294" s="28"/>
      <c r="I2294" s="28"/>
    </row>
    <row r="2295" spans="6:9" x14ac:dyDescent="0.25">
      <c r="F2295" s="28"/>
      <c r="I2295" s="28"/>
    </row>
    <row r="2296" spans="6:9" x14ac:dyDescent="0.25">
      <c r="F2296" s="28"/>
      <c r="I2296" s="28"/>
    </row>
    <row r="2297" spans="6:9" x14ac:dyDescent="0.25">
      <c r="F2297" s="28"/>
      <c r="I2297" s="28"/>
    </row>
    <row r="2298" spans="6:9" x14ac:dyDescent="0.25">
      <c r="F2298" s="28"/>
      <c r="I2298" s="28"/>
    </row>
    <row r="2299" spans="6:9" x14ac:dyDescent="0.25">
      <c r="F2299" s="28"/>
      <c r="I2299" s="28"/>
    </row>
    <row r="2300" spans="6:9" x14ac:dyDescent="0.25">
      <c r="F2300" s="28"/>
      <c r="I2300" s="28"/>
    </row>
    <row r="2301" spans="6:9" x14ac:dyDescent="0.25">
      <c r="F2301" s="28"/>
      <c r="I2301" s="28"/>
    </row>
    <row r="2302" spans="6:9" x14ac:dyDescent="0.25">
      <c r="F2302" s="28"/>
      <c r="I2302" s="28"/>
    </row>
    <row r="2303" spans="6:9" x14ac:dyDescent="0.25">
      <c r="F2303" s="28"/>
      <c r="I2303" s="28"/>
    </row>
    <row r="2304" spans="6:9" x14ac:dyDescent="0.25">
      <c r="F2304" s="28"/>
      <c r="I2304" s="28"/>
    </row>
    <row r="2305" spans="6:9" x14ac:dyDescent="0.25">
      <c r="F2305" s="28"/>
      <c r="I2305" s="28"/>
    </row>
    <row r="2306" spans="6:9" x14ac:dyDescent="0.25">
      <c r="F2306" s="28"/>
      <c r="I2306" s="28"/>
    </row>
    <row r="2307" spans="6:9" x14ac:dyDescent="0.25">
      <c r="F2307" s="28"/>
      <c r="I2307" s="28"/>
    </row>
    <row r="2308" spans="6:9" x14ac:dyDescent="0.25">
      <c r="F2308" s="28"/>
      <c r="I2308" s="28"/>
    </row>
    <row r="2309" spans="6:9" x14ac:dyDescent="0.25">
      <c r="F2309" s="28"/>
      <c r="I2309" s="28"/>
    </row>
    <row r="2310" spans="6:9" x14ac:dyDescent="0.25">
      <c r="F2310" s="28"/>
      <c r="I2310" s="28"/>
    </row>
    <row r="2311" spans="6:9" x14ac:dyDescent="0.25">
      <c r="F2311" s="28"/>
      <c r="I2311" s="28"/>
    </row>
    <row r="2312" spans="6:9" x14ac:dyDescent="0.25">
      <c r="F2312" s="28"/>
      <c r="I2312" s="28"/>
    </row>
    <row r="2313" spans="6:9" x14ac:dyDescent="0.25">
      <c r="F2313" s="28"/>
      <c r="I2313" s="28"/>
    </row>
    <row r="2314" spans="6:9" x14ac:dyDescent="0.25">
      <c r="F2314" s="28"/>
      <c r="I2314" s="28"/>
    </row>
    <row r="2315" spans="6:9" x14ac:dyDescent="0.25">
      <c r="F2315" s="28"/>
      <c r="I2315" s="28"/>
    </row>
    <row r="2316" spans="6:9" x14ac:dyDescent="0.25">
      <c r="F2316" s="28"/>
      <c r="I2316" s="28"/>
    </row>
    <row r="2317" spans="6:9" x14ac:dyDescent="0.25">
      <c r="F2317" s="28"/>
      <c r="I2317" s="28"/>
    </row>
    <row r="2318" spans="6:9" x14ac:dyDescent="0.25">
      <c r="F2318" s="28"/>
      <c r="I2318" s="28"/>
    </row>
    <row r="2319" spans="6:9" x14ac:dyDescent="0.25">
      <c r="F2319" s="28"/>
      <c r="I2319" s="28"/>
    </row>
    <row r="2320" spans="6:9" x14ac:dyDescent="0.25">
      <c r="F2320" s="28"/>
      <c r="I2320" s="28"/>
    </row>
    <row r="2321" spans="6:9" x14ac:dyDescent="0.25">
      <c r="F2321" s="28"/>
      <c r="I2321" s="28"/>
    </row>
    <row r="2322" spans="6:9" x14ac:dyDescent="0.25">
      <c r="F2322" s="28"/>
      <c r="I2322" s="28"/>
    </row>
    <row r="2323" spans="6:9" x14ac:dyDescent="0.25">
      <c r="F2323" s="28"/>
      <c r="I2323" s="28"/>
    </row>
    <row r="2324" spans="6:9" x14ac:dyDescent="0.25">
      <c r="F2324" s="28"/>
      <c r="I2324" s="28"/>
    </row>
    <row r="2325" spans="6:9" x14ac:dyDescent="0.25">
      <c r="F2325" s="28"/>
      <c r="I2325" s="28"/>
    </row>
    <row r="2326" spans="6:9" x14ac:dyDescent="0.25">
      <c r="F2326" s="28"/>
      <c r="I2326" s="28"/>
    </row>
    <row r="2327" spans="6:9" x14ac:dyDescent="0.25">
      <c r="F2327" s="28"/>
      <c r="I2327" s="28"/>
    </row>
    <row r="2328" spans="6:9" x14ac:dyDescent="0.25">
      <c r="F2328" s="28"/>
      <c r="I2328" s="28"/>
    </row>
    <row r="2329" spans="6:9" x14ac:dyDescent="0.25">
      <c r="F2329" s="28"/>
      <c r="I2329" s="28"/>
    </row>
    <row r="2330" spans="6:9" x14ac:dyDescent="0.25">
      <c r="F2330" s="28"/>
      <c r="I2330" s="28"/>
    </row>
    <row r="2331" spans="6:9" x14ac:dyDescent="0.25">
      <c r="F2331" s="28"/>
      <c r="I2331" s="28"/>
    </row>
    <row r="2332" spans="6:9" x14ac:dyDescent="0.25">
      <c r="F2332" s="28"/>
      <c r="I2332" s="28"/>
    </row>
    <row r="2333" spans="6:9" x14ac:dyDescent="0.25">
      <c r="F2333" s="28"/>
      <c r="I2333" s="28"/>
    </row>
    <row r="2334" spans="6:9" x14ac:dyDescent="0.25">
      <c r="F2334" s="28"/>
      <c r="I2334" s="28"/>
    </row>
    <row r="2335" spans="6:9" x14ac:dyDescent="0.25">
      <c r="F2335" s="28"/>
      <c r="I2335" s="28"/>
    </row>
    <row r="2336" spans="6:9" x14ac:dyDescent="0.25">
      <c r="F2336" s="28"/>
      <c r="I2336" s="28"/>
    </row>
    <row r="2337" spans="6:9" x14ac:dyDescent="0.25">
      <c r="F2337" s="28"/>
      <c r="I2337" s="28"/>
    </row>
    <row r="2338" spans="6:9" x14ac:dyDescent="0.25">
      <c r="F2338" s="28"/>
      <c r="I2338" s="28"/>
    </row>
    <row r="2339" spans="6:9" x14ac:dyDescent="0.25">
      <c r="F2339" s="28"/>
      <c r="I2339" s="28"/>
    </row>
    <row r="2340" spans="6:9" x14ac:dyDescent="0.25">
      <c r="F2340" s="28"/>
      <c r="I2340" s="28"/>
    </row>
    <row r="2341" spans="6:9" x14ac:dyDescent="0.25">
      <c r="F2341" s="28"/>
      <c r="I2341" s="28"/>
    </row>
    <row r="2342" spans="6:9" x14ac:dyDescent="0.25">
      <c r="F2342" s="28"/>
      <c r="I2342" s="28"/>
    </row>
    <row r="2343" spans="6:9" x14ac:dyDescent="0.25">
      <c r="F2343" s="28"/>
      <c r="I2343" s="28"/>
    </row>
    <row r="2344" spans="6:9" x14ac:dyDescent="0.25">
      <c r="F2344" s="28"/>
      <c r="I2344" s="28"/>
    </row>
    <row r="2345" spans="6:9" x14ac:dyDescent="0.25">
      <c r="F2345" s="28"/>
      <c r="I2345" s="28"/>
    </row>
    <row r="2346" spans="6:9" x14ac:dyDescent="0.25">
      <c r="F2346" s="28"/>
      <c r="I2346" s="28"/>
    </row>
    <row r="2347" spans="6:9" x14ac:dyDescent="0.25">
      <c r="F2347" s="28"/>
      <c r="I2347" s="28"/>
    </row>
    <row r="2348" spans="6:9" x14ac:dyDescent="0.25">
      <c r="F2348" s="28"/>
      <c r="I2348" s="28"/>
    </row>
    <row r="2349" spans="6:9" x14ac:dyDescent="0.25">
      <c r="F2349" s="28"/>
      <c r="I2349" s="28"/>
    </row>
    <row r="2350" spans="6:9" x14ac:dyDescent="0.25">
      <c r="F2350" s="28"/>
      <c r="I2350" s="28"/>
    </row>
    <row r="2351" spans="6:9" x14ac:dyDescent="0.25">
      <c r="F2351" s="28"/>
      <c r="I2351" s="28"/>
    </row>
    <row r="2352" spans="6:9" x14ac:dyDescent="0.25">
      <c r="F2352" s="28"/>
      <c r="I2352" s="28"/>
    </row>
    <row r="2353" spans="6:9" x14ac:dyDescent="0.25">
      <c r="F2353" s="28"/>
      <c r="I2353" s="28"/>
    </row>
    <row r="2354" spans="6:9" x14ac:dyDescent="0.25">
      <c r="F2354" s="28"/>
      <c r="I2354" s="28"/>
    </row>
    <row r="2355" spans="6:9" x14ac:dyDescent="0.25">
      <c r="F2355" s="28"/>
      <c r="I2355" s="28"/>
    </row>
    <row r="2356" spans="6:9" x14ac:dyDescent="0.25">
      <c r="F2356" s="28"/>
      <c r="I2356" s="28"/>
    </row>
    <row r="2357" spans="6:9" x14ac:dyDescent="0.25">
      <c r="F2357" s="28"/>
      <c r="I2357" s="28"/>
    </row>
    <row r="2358" spans="6:9" x14ac:dyDescent="0.25">
      <c r="F2358" s="28"/>
      <c r="I2358" s="28"/>
    </row>
    <row r="2359" spans="6:9" x14ac:dyDescent="0.25">
      <c r="F2359" s="28"/>
      <c r="I2359" s="28"/>
    </row>
    <row r="2360" spans="6:9" x14ac:dyDescent="0.25">
      <c r="F2360" s="28"/>
      <c r="I2360" s="28"/>
    </row>
    <row r="2361" spans="6:9" x14ac:dyDescent="0.25">
      <c r="F2361" s="28"/>
      <c r="I2361" s="28"/>
    </row>
    <row r="2362" spans="6:9" x14ac:dyDescent="0.25">
      <c r="F2362" s="28"/>
      <c r="I2362" s="28"/>
    </row>
    <row r="2363" spans="6:9" x14ac:dyDescent="0.25">
      <c r="F2363" s="28"/>
      <c r="I2363" s="28"/>
    </row>
    <row r="2364" spans="6:9" x14ac:dyDescent="0.25">
      <c r="F2364" s="28"/>
      <c r="I2364" s="28"/>
    </row>
    <row r="2365" spans="6:9" x14ac:dyDescent="0.25">
      <c r="F2365" s="28"/>
      <c r="I2365" s="28"/>
    </row>
    <row r="2366" spans="6:9" x14ac:dyDescent="0.25">
      <c r="F2366" s="28"/>
      <c r="I2366" s="28"/>
    </row>
    <row r="2367" spans="6:9" x14ac:dyDescent="0.25">
      <c r="F2367" s="28"/>
      <c r="I2367" s="28"/>
    </row>
    <row r="2368" spans="6:9" x14ac:dyDescent="0.25">
      <c r="F2368" s="28"/>
      <c r="I2368" s="28"/>
    </row>
    <row r="2369" spans="6:9" x14ac:dyDescent="0.25">
      <c r="F2369" s="28"/>
      <c r="I2369" s="28"/>
    </row>
    <row r="2370" spans="6:9" x14ac:dyDescent="0.25">
      <c r="F2370" s="28"/>
      <c r="I2370" s="28"/>
    </row>
    <row r="2371" spans="6:9" x14ac:dyDescent="0.25">
      <c r="F2371" s="28"/>
      <c r="I2371" s="28"/>
    </row>
    <row r="2372" spans="6:9" x14ac:dyDescent="0.25">
      <c r="F2372" s="28"/>
      <c r="I2372" s="28"/>
    </row>
    <row r="2373" spans="6:9" x14ac:dyDescent="0.25">
      <c r="F2373" s="28"/>
      <c r="I2373" s="28"/>
    </row>
    <row r="2374" spans="6:9" x14ac:dyDescent="0.25">
      <c r="F2374" s="28"/>
      <c r="I2374" s="28"/>
    </row>
    <row r="2375" spans="6:9" x14ac:dyDescent="0.25">
      <c r="F2375" s="28"/>
      <c r="I2375" s="28"/>
    </row>
    <row r="2376" spans="6:9" x14ac:dyDescent="0.25">
      <c r="F2376" s="28"/>
      <c r="I2376" s="28"/>
    </row>
    <row r="2377" spans="6:9" x14ac:dyDescent="0.25">
      <c r="F2377" s="28"/>
      <c r="I2377" s="28"/>
    </row>
    <row r="2378" spans="6:9" x14ac:dyDescent="0.25">
      <c r="F2378" s="28"/>
      <c r="I2378" s="28"/>
    </row>
    <row r="2379" spans="6:9" x14ac:dyDescent="0.25">
      <c r="F2379" s="28"/>
      <c r="I2379" s="28"/>
    </row>
    <row r="2380" spans="6:9" x14ac:dyDescent="0.25">
      <c r="F2380" s="28"/>
      <c r="I2380" s="28"/>
    </row>
    <row r="2381" spans="6:9" x14ac:dyDescent="0.25">
      <c r="F2381" s="28"/>
      <c r="I2381" s="28"/>
    </row>
    <row r="2382" spans="6:9" x14ac:dyDescent="0.25">
      <c r="F2382" s="28"/>
      <c r="I2382" s="28"/>
    </row>
    <row r="2383" spans="6:9" x14ac:dyDescent="0.25">
      <c r="F2383" s="28"/>
      <c r="I2383" s="28"/>
    </row>
    <row r="2384" spans="6:9" x14ac:dyDescent="0.25">
      <c r="F2384" s="28"/>
      <c r="I2384" s="28"/>
    </row>
    <row r="2385" spans="6:9" x14ac:dyDescent="0.25">
      <c r="F2385" s="28"/>
      <c r="I2385" s="28"/>
    </row>
    <row r="2386" spans="6:9" x14ac:dyDescent="0.25">
      <c r="F2386" s="28"/>
      <c r="I2386" s="28"/>
    </row>
    <row r="2387" spans="6:9" x14ac:dyDescent="0.25">
      <c r="F2387" s="28"/>
      <c r="I2387" s="28"/>
    </row>
    <row r="2388" spans="6:9" x14ac:dyDescent="0.25">
      <c r="F2388" s="28"/>
      <c r="I2388" s="28"/>
    </row>
    <row r="2389" spans="6:9" x14ac:dyDescent="0.25">
      <c r="F2389" s="28"/>
      <c r="I2389" s="28"/>
    </row>
    <row r="2390" spans="6:9" x14ac:dyDescent="0.25">
      <c r="F2390" s="28"/>
      <c r="I2390" s="28"/>
    </row>
    <row r="2391" spans="6:9" x14ac:dyDescent="0.25">
      <c r="F2391" s="28"/>
      <c r="I2391" s="28"/>
    </row>
    <row r="2392" spans="6:9" x14ac:dyDescent="0.25">
      <c r="F2392" s="28"/>
      <c r="I2392" s="28"/>
    </row>
    <row r="2393" spans="6:9" x14ac:dyDescent="0.25">
      <c r="F2393" s="28"/>
      <c r="I2393" s="28"/>
    </row>
    <row r="2394" spans="6:9" x14ac:dyDescent="0.25">
      <c r="F2394" s="28"/>
      <c r="I2394" s="28"/>
    </row>
    <row r="2395" spans="6:9" x14ac:dyDescent="0.25">
      <c r="F2395" s="28"/>
      <c r="I2395" s="28"/>
    </row>
    <row r="2396" spans="6:9" x14ac:dyDescent="0.25">
      <c r="F2396" s="28"/>
      <c r="I2396" s="28"/>
    </row>
    <row r="2397" spans="6:9" x14ac:dyDescent="0.25">
      <c r="F2397" s="28"/>
      <c r="I2397" s="28"/>
    </row>
    <row r="2398" spans="6:9" x14ac:dyDescent="0.25">
      <c r="F2398" s="28"/>
      <c r="I2398" s="28"/>
    </row>
    <row r="2399" spans="6:9" x14ac:dyDescent="0.25">
      <c r="F2399" s="28"/>
      <c r="I2399" s="28"/>
    </row>
    <row r="2400" spans="6:9" x14ac:dyDescent="0.25">
      <c r="F2400" s="28"/>
      <c r="I2400" s="28"/>
    </row>
    <row r="2401" spans="6:9" x14ac:dyDescent="0.25">
      <c r="F2401" s="28"/>
      <c r="I2401" s="28"/>
    </row>
    <row r="2402" spans="6:9" x14ac:dyDescent="0.25">
      <c r="F2402" s="28"/>
      <c r="I2402" s="28"/>
    </row>
    <row r="2403" spans="6:9" x14ac:dyDescent="0.25">
      <c r="F2403" s="28"/>
      <c r="I2403" s="28"/>
    </row>
    <row r="2404" spans="6:9" x14ac:dyDescent="0.25">
      <c r="F2404" s="28"/>
      <c r="I2404" s="28"/>
    </row>
    <row r="2405" spans="6:9" x14ac:dyDescent="0.25">
      <c r="F2405" s="28"/>
      <c r="I2405" s="28"/>
    </row>
    <row r="2406" spans="6:9" x14ac:dyDescent="0.25">
      <c r="F2406" s="28"/>
      <c r="I2406" s="28"/>
    </row>
    <row r="2407" spans="6:9" x14ac:dyDescent="0.25">
      <c r="F2407" s="28"/>
      <c r="I2407" s="28"/>
    </row>
    <row r="2408" spans="6:9" x14ac:dyDescent="0.25">
      <c r="F2408" s="28"/>
      <c r="I2408" s="28"/>
    </row>
    <row r="2409" spans="6:9" x14ac:dyDescent="0.25">
      <c r="F2409" s="28"/>
      <c r="I2409" s="28"/>
    </row>
    <row r="2410" spans="6:9" x14ac:dyDescent="0.25">
      <c r="F2410" s="28"/>
      <c r="I2410" s="28"/>
    </row>
    <row r="2411" spans="6:9" x14ac:dyDescent="0.25">
      <c r="F2411" s="28"/>
      <c r="I2411" s="28"/>
    </row>
    <row r="2412" spans="6:9" x14ac:dyDescent="0.25">
      <c r="F2412" s="28"/>
      <c r="I2412" s="28"/>
    </row>
    <row r="2413" spans="6:9" x14ac:dyDescent="0.25">
      <c r="F2413" s="28"/>
      <c r="I2413" s="28"/>
    </row>
    <row r="2414" spans="6:9" x14ac:dyDescent="0.25">
      <c r="F2414" s="28"/>
      <c r="I2414" s="28"/>
    </row>
    <row r="2415" spans="6:9" x14ac:dyDescent="0.25">
      <c r="F2415" s="28"/>
      <c r="I2415" s="28"/>
    </row>
    <row r="2416" spans="6:9" x14ac:dyDescent="0.25">
      <c r="F2416" s="28"/>
      <c r="I2416" s="28"/>
    </row>
    <row r="2417" spans="6:9" x14ac:dyDescent="0.25">
      <c r="F2417" s="28"/>
      <c r="I2417" s="28"/>
    </row>
    <row r="2418" spans="6:9" x14ac:dyDescent="0.25">
      <c r="F2418" s="28"/>
      <c r="I2418" s="28"/>
    </row>
    <row r="2419" spans="6:9" x14ac:dyDescent="0.25">
      <c r="F2419" s="28"/>
      <c r="I2419" s="28"/>
    </row>
    <row r="2420" spans="6:9" x14ac:dyDescent="0.25">
      <c r="F2420" s="28"/>
      <c r="I2420" s="28"/>
    </row>
    <row r="2421" spans="6:9" x14ac:dyDescent="0.25">
      <c r="F2421" s="28"/>
      <c r="I2421" s="28"/>
    </row>
    <row r="2422" spans="6:9" x14ac:dyDescent="0.25">
      <c r="F2422" s="28"/>
      <c r="I2422" s="28"/>
    </row>
    <row r="2423" spans="6:9" x14ac:dyDescent="0.25">
      <c r="F2423" s="28"/>
      <c r="I2423" s="28"/>
    </row>
    <row r="2424" spans="6:9" x14ac:dyDescent="0.25">
      <c r="F2424" s="28"/>
      <c r="I2424" s="28"/>
    </row>
    <row r="2425" spans="6:9" x14ac:dyDescent="0.25">
      <c r="F2425" s="28"/>
      <c r="I2425" s="28"/>
    </row>
    <row r="2426" spans="6:9" x14ac:dyDescent="0.25">
      <c r="F2426" s="28"/>
      <c r="I2426" s="28"/>
    </row>
    <row r="2427" spans="6:9" x14ac:dyDescent="0.25">
      <c r="F2427" s="28"/>
      <c r="I2427" s="28"/>
    </row>
    <row r="2428" spans="6:9" x14ac:dyDescent="0.25">
      <c r="F2428" s="28"/>
      <c r="I2428" s="28"/>
    </row>
    <row r="2429" spans="6:9" x14ac:dyDescent="0.25">
      <c r="F2429" s="28"/>
      <c r="I2429" s="28"/>
    </row>
    <row r="2430" spans="6:9" x14ac:dyDescent="0.25">
      <c r="F2430" s="28"/>
      <c r="I2430" s="28"/>
    </row>
    <row r="2431" spans="6:9" x14ac:dyDescent="0.25">
      <c r="F2431" s="28"/>
      <c r="I2431" s="28"/>
    </row>
    <row r="2432" spans="6:9" x14ac:dyDescent="0.25">
      <c r="F2432" s="28"/>
      <c r="I2432" s="28"/>
    </row>
    <row r="2433" spans="6:9" x14ac:dyDescent="0.25">
      <c r="F2433" s="28"/>
      <c r="I2433" s="28"/>
    </row>
    <row r="2434" spans="6:9" x14ac:dyDescent="0.25">
      <c r="F2434" s="28"/>
      <c r="I2434" s="28"/>
    </row>
    <row r="2435" spans="6:9" x14ac:dyDescent="0.25">
      <c r="F2435" s="28"/>
      <c r="I2435" s="28"/>
    </row>
    <row r="2436" spans="6:9" x14ac:dyDescent="0.25">
      <c r="F2436" s="28"/>
      <c r="I2436" s="28"/>
    </row>
    <row r="2437" spans="6:9" x14ac:dyDescent="0.25">
      <c r="F2437" s="28"/>
      <c r="I2437" s="28"/>
    </row>
    <row r="2438" spans="6:9" x14ac:dyDescent="0.25">
      <c r="F2438" s="28"/>
      <c r="I2438" s="28"/>
    </row>
    <row r="2439" spans="6:9" x14ac:dyDescent="0.25">
      <c r="F2439" s="28"/>
      <c r="I2439" s="28"/>
    </row>
    <row r="2440" spans="6:9" x14ac:dyDescent="0.25">
      <c r="F2440" s="28"/>
      <c r="I2440" s="28"/>
    </row>
    <row r="2441" spans="6:9" x14ac:dyDescent="0.25">
      <c r="F2441" s="28"/>
      <c r="I2441" s="28"/>
    </row>
    <row r="2442" spans="6:9" x14ac:dyDescent="0.25">
      <c r="F2442" s="28"/>
      <c r="I2442" s="28"/>
    </row>
    <row r="2443" spans="6:9" x14ac:dyDescent="0.25">
      <c r="F2443" s="28"/>
      <c r="I2443" s="28"/>
    </row>
    <row r="2444" spans="6:9" x14ac:dyDescent="0.25">
      <c r="F2444" s="28"/>
      <c r="I2444" s="28"/>
    </row>
    <row r="2445" spans="6:9" x14ac:dyDescent="0.25">
      <c r="F2445" s="28"/>
      <c r="I2445" s="28"/>
    </row>
    <row r="2446" spans="6:9" x14ac:dyDescent="0.25">
      <c r="F2446" s="28"/>
      <c r="I2446" s="28"/>
    </row>
    <row r="2447" spans="6:9" x14ac:dyDescent="0.25">
      <c r="F2447" s="28"/>
      <c r="I2447" s="28"/>
    </row>
    <row r="2448" spans="6:9" x14ac:dyDescent="0.25">
      <c r="F2448" s="28"/>
      <c r="I2448" s="28"/>
    </row>
    <row r="2449" spans="6:9" x14ac:dyDescent="0.25">
      <c r="F2449" s="28"/>
      <c r="I2449" s="28"/>
    </row>
    <row r="2450" spans="6:9" x14ac:dyDescent="0.25">
      <c r="F2450" s="28"/>
      <c r="I2450" s="28"/>
    </row>
    <row r="2451" spans="6:9" x14ac:dyDescent="0.25">
      <c r="F2451" s="28"/>
      <c r="I2451" s="28"/>
    </row>
    <row r="2452" spans="6:9" x14ac:dyDescent="0.25">
      <c r="F2452" s="28"/>
      <c r="I2452" s="28"/>
    </row>
    <row r="2453" spans="6:9" x14ac:dyDescent="0.25">
      <c r="F2453" s="28"/>
      <c r="I2453" s="28"/>
    </row>
    <row r="2454" spans="6:9" x14ac:dyDescent="0.25">
      <c r="F2454" s="28"/>
      <c r="I2454" s="28"/>
    </row>
    <row r="2455" spans="6:9" x14ac:dyDescent="0.25">
      <c r="F2455" s="28"/>
      <c r="I2455" s="28"/>
    </row>
    <row r="2456" spans="6:9" x14ac:dyDescent="0.25">
      <c r="F2456" s="28"/>
      <c r="I2456" s="28"/>
    </row>
    <row r="2457" spans="6:9" x14ac:dyDescent="0.25">
      <c r="F2457" s="28"/>
      <c r="I2457" s="28"/>
    </row>
    <row r="2458" spans="6:9" x14ac:dyDescent="0.25">
      <c r="F2458" s="28"/>
      <c r="I2458" s="28"/>
    </row>
    <row r="2459" spans="6:9" x14ac:dyDescent="0.25">
      <c r="F2459" s="28"/>
      <c r="I2459" s="28"/>
    </row>
    <row r="2460" spans="6:9" x14ac:dyDescent="0.25">
      <c r="F2460" s="28"/>
      <c r="I2460" s="28"/>
    </row>
    <row r="2461" spans="6:9" x14ac:dyDescent="0.25">
      <c r="F2461" s="28"/>
      <c r="I2461" s="28"/>
    </row>
    <row r="2462" spans="6:9" x14ac:dyDescent="0.25">
      <c r="F2462" s="28"/>
      <c r="I2462" s="28"/>
    </row>
    <row r="2463" spans="6:9" x14ac:dyDescent="0.25">
      <c r="F2463" s="28"/>
      <c r="I2463" s="28"/>
    </row>
    <row r="2464" spans="6:9" x14ac:dyDescent="0.25">
      <c r="F2464" s="28"/>
      <c r="I2464" s="28"/>
    </row>
    <row r="2465" spans="6:9" x14ac:dyDescent="0.25">
      <c r="F2465" s="28"/>
      <c r="I2465" s="28"/>
    </row>
    <row r="2466" spans="6:9" x14ac:dyDescent="0.25">
      <c r="F2466" s="28"/>
      <c r="I2466" s="28"/>
    </row>
    <row r="2467" spans="6:9" x14ac:dyDescent="0.25">
      <c r="F2467" s="28"/>
      <c r="I2467" s="28"/>
    </row>
    <row r="2468" spans="6:9" x14ac:dyDescent="0.25">
      <c r="F2468" s="28"/>
      <c r="I2468" s="28"/>
    </row>
    <row r="2469" spans="6:9" x14ac:dyDescent="0.25">
      <c r="F2469" s="28"/>
      <c r="I2469" s="28"/>
    </row>
    <row r="2470" spans="6:9" x14ac:dyDescent="0.25">
      <c r="F2470" s="28"/>
      <c r="I2470" s="28"/>
    </row>
    <row r="2471" spans="6:9" x14ac:dyDescent="0.25">
      <c r="F2471" s="28"/>
      <c r="I2471" s="28"/>
    </row>
    <row r="2472" spans="6:9" x14ac:dyDescent="0.25">
      <c r="F2472" s="28"/>
      <c r="I2472" s="28"/>
    </row>
    <row r="2473" spans="6:9" x14ac:dyDescent="0.25">
      <c r="F2473" s="28"/>
      <c r="I2473" s="28"/>
    </row>
    <row r="2474" spans="6:9" x14ac:dyDescent="0.25">
      <c r="F2474" s="28"/>
      <c r="I2474" s="28"/>
    </row>
    <row r="2475" spans="6:9" x14ac:dyDescent="0.25">
      <c r="F2475" s="28"/>
      <c r="I2475" s="28"/>
    </row>
    <row r="2476" spans="6:9" x14ac:dyDescent="0.25">
      <c r="F2476" s="28"/>
      <c r="I2476" s="28"/>
    </row>
    <row r="2477" spans="6:9" x14ac:dyDescent="0.25">
      <c r="F2477" s="28"/>
      <c r="I2477" s="28"/>
    </row>
    <row r="2478" spans="6:9" x14ac:dyDescent="0.25">
      <c r="F2478" s="28"/>
      <c r="I2478" s="28"/>
    </row>
    <row r="2479" spans="6:9" x14ac:dyDescent="0.25">
      <c r="F2479" s="28"/>
      <c r="I2479" s="28"/>
    </row>
    <row r="2480" spans="6:9" x14ac:dyDescent="0.25">
      <c r="F2480" s="28"/>
      <c r="I2480" s="28"/>
    </row>
    <row r="2481" spans="6:9" x14ac:dyDescent="0.25">
      <c r="F2481" s="28"/>
      <c r="I2481" s="28"/>
    </row>
    <row r="2482" spans="6:9" x14ac:dyDescent="0.25">
      <c r="F2482" s="28"/>
      <c r="I2482" s="28"/>
    </row>
    <row r="2483" spans="6:9" x14ac:dyDescent="0.25">
      <c r="F2483" s="28"/>
      <c r="I2483" s="28"/>
    </row>
    <row r="2484" spans="6:9" x14ac:dyDescent="0.25">
      <c r="F2484" s="28"/>
      <c r="I2484" s="28"/>
    </row>
    <row r="2485" spans="6:9" x14ac:dyDescent="0.25">
      <c r="F2485" s="28"/>
      <c r="I2485" s="28"/>
    </row>
    <row r="2486" spans="6:9" x14ac:dyDescent="0.25">
      <c r="F2486" s="28"/>
      <c r="I2486" s="28"/>
    </row>
    <row r="2487" spans="6:9" x14ac:dyDescent="0.25">
      <c r="F2487" s="28"/>
      <c r="I2487" s="28"/>
    </row>
    <row r="2488" spans="6:9" x14ac:dyDescent="0.25">
      <c r="F2488" s="28"/>
      <c r="I2488" s="28"/>
    </row>
    <row r="2489" spans="6:9" x14ac:dyDescent="0.25">
      <c r="F2489" s="28"/>
      <c r="I2489" s="28"/>
    </row>
    <row r="2490" spans="6:9" x14ac:dyDescent="0.25">
      <c r="F2490" s="28"/>
      <c r="I2490" s="28"/>
    </row>
    <row r="2491" spans="6:9" x14ac:dyDescent="0.25">
      <c r="F2491" s="28"/>
      <c r="I2491" s="28"/>
    </row>
    <row r="2492" spans="6:9" x14ac:dyDescent="0.25">
      <c r="F2492" s="28"/>
      <c r="I2492" s="28"/>
    </row>
    <row r="2493" spans="6:9" x14ac:dyDescent="0.25">
      <c r="F2493" s="28"/>
      <c r="I2493" s="28"/>
    </row>
    <row r="2494" spans="6:9" x14ac:dyDescent="0.25">
      <c r="F2494" s="28"/>
      <c r="I2494" s="28"/>
    </row>
    <row r="2495" spans="6:9" x14ac:dyDescent="0.25">
      <c r="F2495" s="28"/>
      <c r="I2495" s="28"/>
    </row>
    <row r="2496" spans="6:9" x14ac:dyDescent="0.25">
      <c r="F2496" s="28"/>
      <c r="I2496" s="28"/>
    </row>
    <row r="2497" spans="6:9" x14ac:dyDescent="0.25">
      <c r="F2497" s="28"/>
      <c r="I2497" s="28"/>
    </row>
    <row r="2498" spans="6:9" x14ac:dyDescent="0.25">
      <c r="F2498" s="28"/>
      <c r="I2498" s="28"/>
    </row>
    <row r="2499" spans="6:9" x14ac:dyDescent="0.25">
      <c r="F2499" s="28"/>
      <c r="I2499" s="28"/>
    </row>
    <row r="2500" spans="6:9" x14ac:dyDescent="0.25">
      <c r="F2500" s="28"/>
      <c r="I2500" s="28"/>
    </row>
    <row r="2501" spans="6:9" x14ac:dyDescent="0.25">
      <c r="F2501" s="28"/>
      <c r="I2501" s="28"/>
    </row>
    <row r="2502" spans="6:9" x14ac:dyDescent="0.25">
      <c r="F2502" s="28"/>
      <c r="I2502" s="28"/>
    </row>
    <row r="2503" spans="6:9" x14ac:dyDescent="0.25">
      <c r="F2503" s="28"/>
      <c r="I2503" s="28"/>
    </row>
    <row r="2504" spans="6:9" x14ac:dyDescent="0.25">
      <c r="F2504" s="28"/>
      <c r="I2504" s="28"/>
    </row>
    <row r="2505" spans="6:9" x14ac:dyDescent="0.25">
      <c r="F2505" s="28"/>
      <c r="I2505" s="28"/>
    </row>
    <row r="2506" spans="6:9" x14ac:dyDescent="0.25">
      <c r="F2506" s="28"/>
      <c r="I2506" s="28"/>
    </row>
    <row r="2507" spans="6:9" x14ac:dyDescent="0.25">
      <c r="F2507" s="28"/>
      <c r="I2507" s="28"/>
    </row>
    <row r="2508" spans="6:9" x14ac:dyDescent="0.25">
      <c r="F2508" s="28"/>
      <c r="I2508" s="28"/>
    </row>
    <row r="2509" spans="6:9" x14ac:dyDescent="0.25">
      <c r="F2509" s="28"/>
      <c r="I2509" s="28"/>
    </row>
    <row r="2510" spans="6:9" x14ac:dyDescent="0.25">
      <c r="F2510" s="28"/>
      <c r="I2510" s="28"/>
    </row>
    <row r="2511" spans="6:9" x14ac:dyDescent="0.25">
      <c r="F2511" s="28"/>
      <c r="I2511" s="28"/>
    </row>
    <row r="2512" spans="6:9" x14ac:dyDescent="0.25">
      <c r="F2512" s="28"/>
      <c r="I2512" s="28"/>
    </row>
    <row r="2513" spans="6:9" x14ac:dyDescent="0.25">
      <c r="F2513" s="28"/>
      <c r="I2513" s="28"/>
    </row>
    <row r="2514" spans="6:9" x14ac:dyDescent="0.25">
      <c r="F2514" s="28"/>
      <c r="I2514" s="28"/>
    </row>
    <row r="2515" spans="6:9" x14ac:dyDescent="0.25">
      <c r="F2515" s="28"/>
      <c r="I2515" s="28"/>
    </row>
    <row r="2516" spans="6:9" x14ac:dyDescent="0.25">
      <c r="F2516" s="28"/>
      <c r="I2516" s="28"/>
    </row>
    <row r="2517" spans="6:9" x14ac:dyDescent="0.25">
      <c r="F2517" s="28"/>
      <c r="I2517" s="28"/>
    </row>
    <row r="2518" spans="6:9" x14ac:dyDescent="0.25">
      <c r="F2518" s="28"/>
      <c r="I2518" s="28"/>
    </row>
    <row r="2519" spans="6:9" x14ac:dyDescent="0.25">
      <c r="F2519" s="28"/>
      <c r="I2519" s="28"/>
    </row>
    <row r="2520" spans="6:9" x14ac:dyDescent="0.25">
      <c r="F2520" s="28"/>
      <c r="I2520" s="28"/>
    </row>
    <row r="2521" spans="6:9" x14ac:dyDescent="0.25">
      <c r="F2521" s="28"/>
      <c r="I2521" s="28"/>
    </row>
    <row r="2522" spans="6:9" x14ac:dyDescent="0.25">
      <c r="F2522" s="28"/>
      <c r="I2522" s="28"/>
    </row>
    <row r="2523" spans="6:9" x14ac:dyDescent="0.25">
      <c r="F2523" s="28"/>
      <c r="I2523" s="28"/>
    </row>
    <row r="2524" spans="6:9" x14ac:dyDescent="0.25">
      <c r="F2524" s="28"/>
      <c r="I2524" s="28"/>
    </row>
    <row r="2525" spans="6:9" x14ac:dyDescent="0.25">
      <c r="F2525" s="28"/>
      <c r="I2525" s="28"/>
    </row>
    <row r="2526" spans="6:9" x14ac:dyDescent="0.25">
      <c r="F2526" s="28"/>
      <c r="I2526" s="28"/>
    </row>
    <row r="2527" spans="6:9" x14ac:dyDescent="0.25">
      <c r="F2527" s="28"/>
      <c r="I2527" s="28"/>
    </row>
    <row r="2528" spans="6:9" x14ac:dyDescent="0.25">
      <c r="F2528" s="28"/>
      <c r="I2528" s="28"/>
    </row>
    <row r="2529" spans="6:9" x14ac:dyDescent="0.25">
      <c r="F2529" s="28"/>
      <c r="I2529" s="28"/>
    </row>
    <row r="2530" spans="6:9" x14ac:dyDescent="0.25">
      <c r="F2530" s="28"/>
      <c r="I2530" s="28"/>
    </row>
    <row r="2531" spans="6:9" x14ac:dyDescent="0.25">
      <c r="F2531" s="28"/>
      <c r="I2531" s="28"/>
    </row>
    <row r="2532" spans="6:9" x14ac:dyDescent="0.25">
      <c r="F2532" s="28"/>
      <c r="I2532" s="28"/>
    </row>
    <row r="2533" spans="6:9" x14ac:dyDescent="0.25">
      <c r="F2533" s="28"/>
      <c r="I2533" s="28"/>
    </row>
    <row r="2534" spans="6:9" x14ac:dyDescent="0.25">
      <c r="F2534" s="28"/>
      <c r="I2534" s="28"/>
    </row>
    <row r="2535" spans="6:9" x14ac:dyDescent="0.25">
      <c r="F2535" s="28"/>
      <c r="I2535" s="28"/>
    </row>
    <row r="2536" spans="6:9" x14ac:dyDescent="0.25">
      <c r="F2536" s="28"/>
      <c r="I2536" s="28"/>
    </row>
    <row r="2537" spans="6:9" x14ac:dyDescent="0.25">
      <c r="F2537" s="28"/>
      <c r="I2537" s="28"/>
    </row>
    <row r="2538" spans="6:9" x14ac:dyDescent="0.25">
      <c r="F2538" s="28"/>
      <c r="I2538" s="28"/>
    </row>
    <row r="2539" spans="6:9" x14ac:dyDescent="0.25">
      <c r="F2539" s="28"/>
      <c r="I2539" s="28"/>
    </row>
    <row r="2540" spans="6:9" x14ac:dyDescent="0.25">
      <c r="F2540" s="28"/>
      <c r="I2540" s="28"/>
    </row>
    <row r="2541" spans="6:9" x14ac:dyDescent="0.25">
      <c r="F2541" s="28"/>
      <c r="I2541" s="28"/>
    </row>
    <row r="2542" spans="6:9" x14ac:dyDescent="0.25">
      <c r="F2542" s="28"/>
      <c r="I2542" s="28"/>
    </row>
    <row r="2543" spans="6:9" x14ac:dyDescent="0.25">
      <c r="F2543" s="28"/>
      <c r="I2543" s="28"/>
    </row>
    <row r="2544" spans="6:9" x14ac:dyDescent="0.25">
      <c r="F2544" s="28"/>
      <c r="I2544" s="28"/>
    </row>
    <row r="2545" spans="6:9" x14ac:dyDescent="0.25">
      <c r="F2545" s="28"/>
      <c r="I2545" s="28"/>
    </row>
    <row r="2546" spans="6:9" x14ac:dyDescent="0.25">
      <c r="F2546" s="28"/>
      <c r="I2546" s="28"/>
    </row>
    <row r="2547" spans="6:9" x14ac:dyDescent="0.25">
      <c r="F2547" s="28"/>
      <c r="I2547" s="28"/>
    </row>
    <row r="2548" spans="6:9" x14ac:dyDescent="0.25">
      <c r="F2548" s="28"/>
      <c r="I2548" s="28"/>
    </row>
    <row r="2549" spans="6:9" x14ac:dyDescent="0.25">
      <c r="F2549" s="28"/>
      <c r="I2549" s="28"/>
    </row>
    <row r="2550" spans="6:9" x14ac:dyDescent="0.25">
      <c r="F2550" s="28"/>
      <c r="I2550" s="28"/>
    </row>
    <row r="2551" spans="6:9" x14ac:dyDescent="0.25">
      <c r="F2551" s="28"/>
      <c r="I2551" s="28"/>
    </row>
    <row r="2552" spans="6:9" x14ac:dyDescent="0.25">
      <c r="F2552" s="28"/>
      <c r="I2552" s="28"/>
    </row>
    <row r="2553" spans="6:9" x14ac:dyDescent="0.25">
      <c r="F2553" s="28"/>
      <c r="I2553" s="28"/>
    </row>
    <row r="2554" spans="6:9" x14ac:dyDescent="0.25">
      <c r="F2554" s="28"/>
      <c r="I2554" s="28"/>
    </row>
    <row r="2555" spans="6:9" x14ac:dyDescent="0.25">
      <c r="F2555" s="28"/>
      <c r="I2555" s="28"/>
    </row>
    <row r="2556" spans="6:9" x14ac:dyDescent="0.25">
      <c r="F2556" s="28"/>
      <c r="I2556" s="28"/>
    </row>
    <row r="2557" spans="6:9" x14ac:dyDescent="0.25">
      <c r="F2557" s="28"/>
      <c r="I2557" s="28"/>
    </row>
    <row r="2558" spans="6:9" x14ac:dyDescent="0.25">
      <c r="F2558" s="28"/>
      <c r="I2558" s="28"/>
    </row>
    <row r="2559" spans="6:9" x14ac:dyDescent="0.25">
      <c r="F2559" s="28"/>
      <c r="I2559" s="28"/>
    </row>
    <row r="2560" spans="6:9" x14ac:dyDescent="0.25">
      <c r="F2560" s="28"/>
      <c r="I2560" s="28"/>
    </row>
    <row r="2561" spans="6:9" x14ac:dyDescent="0.25">
      <c r="F2561" s="28"/>
      <c r="I2561" s="28"/>
    </row>
    <row r="2562" spans="6:9" x14ac:dyDescent="0.25">
      <c r="F2562" s="28"/>
      <c r="I2562" s="28"/>
    </row>
    <row r="2563" spans="6:9" x14ac:dyDescent="0.25">
      <c r="F2563" s="28"/>
      <c r="I2563" s="28"/>
    </row>
    <row r="2564" spans="6:9" x14ac:dyDescent="0.25">
      <c r="F2564" s="28"/>
      <c r="I2564" s="28"/>
    </row>
    <row r="2565" spans="6:9" x14ac:dyDescent="0.25">
      <c r="F2565" s="28"/>
      <c r="I2565" s="28"/>
    </row>
    <row r="2566" spans="6:9" x14ac:dyDescent="0.25">
      <c r="F2566" s="28"/>
      <c r="I2566" s="28"/>
    </row>
    <row r="2567" spans="6:9" x14ac:dyDescent="0.25">
      <c r="F2567" s="28"/>
      <c r="I2567" s="28"/>
    </row>
    <row r="2568" spans="6:9" x14ac:dyDescent="0.25">
      <c r="F2568" s="28"/>
      <c r="I2568" s="28"/>
    </row>
    <row r="2569" spans="6:9" x14ac:dyDescent="0.25">
      <c r="F2569" s="28"/>
      <c r="I2569" s="28"/>
    </row>
    <row r="2570" spans="6:9" x14ac:dyDescent="0.25">
      <c r="F2570" s="28"/>
      <c r="I2570" s="28"/>
    </row>
    <row r="2571" spans="6:9" x14ac:dyDescent="0.25">
      <c r="F2571" s="28"/>
      <c r="I2571" s="28"/>
    </row>
    <row r="2572" spans="6:9" x14ac:dyDescent="0.25">
      <c r="F2572" s="28"/>
      <c r="I2572" s="28"/>
    </row>
    <row r="2573" spans="6:9" x14ac:dyDescent="0.25">
      <c r="F2573" s="28"/>
      <c r="I2573" s="28"/>
    </row>
    <row r="2574" spans="6:9" x14ac:dyDescent="0.25">
      <c r="F2574" s="28"/>
      <c r="I2574" s="28"/>
    </row>
    <row r="2575" spans="6:9" x14ac:dyDescent="0.25">
      <c r="F2575" s="28"/>
      <c r="I2575" s="28"/>
    </row>
    <row r="2576" spans="6:9" x14ac:dyDescent="0.25">
      <c r="F2576" s="28"/>
      <c r="I2576" s="28"/>
    </row>
    <row r="2577" spans="6:9" x14ac:dyDescent="0.25">
      <c r="F2577" s="28"/>
      <c r="I2577" s="28"/>
    </row>
    <row r="2578" spans="6:9" x14ac:dyDescent="0.25">
      <c r="F2578" s="28"/>
      <c r="I2578" s="28"/>
    </row>
    <row r="2579" spans="6:9" x14ac:dyDescent="0.25">
      <c r="F2579" s="28"/>
      <c r="I2579" s="28"/>
    </row>
    <row r="2580" spans="6:9" x14ac:dyDescent="0.25">
      <c r="F2580" s="28"/>
      <c r="I2580" s="28"/>
    </row>
    <row r="2581" spans="6:9" x14ac:dyDescent="0.25">
      <c r="F2581" s="28"/>
      <c r="I2581" s="28"/>
    </row>
    <row r="2582" spans="6:9" x14ac:dyDescent="0.25">
      <c r="F2582" s="28"/>
      <c r="I2582" s="28"/>
    </row>
    <row r="2583" spans="6:9" x14ac:dyDescent="0.25">
      <c r="F2583" s="28"/>
      <c r="I2583" s="28"/>
    </row>
    <row r="2584" spans="6:9" x14ac:dyDescent="0.25">
      <c r="F2584" s="28"/>
      <c r="I2584" s="28"/>
    </row>
    <row r="2585" spans="6:9" x14ac:dyDescent="0.25">
      <c r="F2585" s="28"/>
      <c r="I2585" s="28"/>
    </row>
    <row r="2586" spans="6:9" x14ac:dyDescent="0.25">
      <c r="F2586" s="28"/>
      <c r="I2586" s="28"/>
    </row>
    <row r="2587" spans="6:9" x14ac:dyDescent="0.25">
      <c r="F2587" s="28"/>
      <c r="I2587" s="28"/>
    </row>
    <row r="2588" spans="6:9" x14ac:dyDescent="0.25">
      <c r="F2588" s="28"/>
      <c r="I2588" s="28"/>
    </row>
    <row r="2589" spans="6:9" x14ac:dyDescent="0.25">
      <c r="F2589" s="28"/>
      <c r="I2589" s="28"/>
    </row>
    <row r="2590" spans="6:9" x14ac:dyDescent="0.25">
      <c r="F2590" s="28"/>
      <c r="I2590" s="28"/>
    </row>
    <row r="2591" spans="6:9" x14ac:dyDescent="0.25">
      <c r="F2591" s="28"/>
      <c r="I2591" s="28"/>
    </row>
    <row r="2592" spans="6:9" x14ac:dyDescent="0.25">
      <c r="F2592" s="28"/>
      <c r="I2592" s="28"/>
    </row>
    <row r="2593" spans="6:9" x14ac:dyDescent="0.25">
      <c r="F2593" s="28"/>
      <c r="I2593" s="28"/>
    </row>
    <row r="2594" spans="6:9" x14ac:dyDescent="0.25">
      <c r="F2594" s="28"/>
      <c r="I2594" s="28"/>
    </row>
    <row r="2595" spans="6:9" x14ac:dyDescent="0.25">
      <c r="F2595" s="28"/>
      <c r="I2595" s="28"/>
    </row>
    <row r="2596" spans="6:9" x14ac:dyDescent="0.25">
      <c r="F2596" s="28"/>
      <c r="I2596" s="28"/>
    </row>
    <row r="2597" spans="6:9" x14ac:dyDescent="0.25">
      <c r="F2597" s="28"/>
      <c r="I2597" s="28"/>
    </row>
    <row r="2598" spans="6:9" x14ac:dyDescent="0.25">
      <c r="F2598" s="28"/>
      <c r="I2598" s="28"/>
    </row>
    <row r="2599" spans="6:9" x14ac:dyDescent="0.25">
      <c r="F2599" s="28"/>
      <c r="I2599" s="28"/>
    </row>
    <row r="2600" spans="6:9" x14ac:dyDescent="0.25">
      <c r="F2600" s="28"/>
      <c r="I2600" s="28"/>
    </row>
    <row r="2601" spans="6:9" x14ac:dyDescent="0.25">
      <c r="F2601" s="28"/>
      <c r="I2601" s="28"/>
    </row>
    <row r="2602" spans="6:9" x14ac:dyDescent="0.25">
      <c r="F2602" s="28"/>
      <c r="I2602" s="28"/>
    </row>
    <row r="2603" spans="6:9" x14ac:dyDescent="0.25">
      <c r="F2603" s="28"/>
      <c r="I2603" s="28"/>
    </row>
    <row r="2604" spans="6:9" x14ac:dyDescent="0.25">
      <c r="F2604" s="28"/>
      <c r="I2604" s="28"/>
    </row>
    <row r="2605" spans="6:9" x14ac:dyDescent="0.25">
      <c r="F2605" s="28"/>
      <c r="I2605" s="28"/>
    </row>
    <row r="2606" spans="6:9" x14ac:dyDescent="0.25">
      <c r="F2606" s="28"/>
      <c r="I2606" s="28"/>
    </row>
    <row r="2607" spans="6:9" x14ac:dyDescent="0.25">
      <c r="F2607" s="28"/>
      <c r="I2607" s="28"/>
    </row>
    <row r="2608" spans="6:9" x14ac:dyDescent="0.25">
      <c r="F2608" s="28"/>
      <c r="I2608" s="28"/>
    </row>
    <row r="2609" spans="6:9" x14ac:dyDescent="0.25">
      <c r="F2609" s="28"/>
      <c r="I2609" s="28"/>
    </row>
    <row r="2610" spans="6:9" x14ac:dyDescent="0.25">
      <c r="F2610" s="28"/>
      <c r="I2610" s="28"/>
    </row>
    <row r="2611" spans="6:9" x14ac:dyDescent="0.25">
      <c r="F2611" s="28"/>
      <c r="I2611" s="28"/>
    </row>
    <row r="2612" spans="6:9" x14ac:dyDescent="0.25">
      <c r="F2612" s="28"/>
      <c r="I2612" s="28"/>
    </row>
    <row r="2613" spans="6:9" x14ac:dyDescent="0.25">
      <c r="F2613" s="28"/>
      <c r="I2613" s="28"/>
    </row>
    <row r="2614" spans="6:9" x14ac:dyDescent="0.25">
      <c r="F2614" s="28"/>
      <c r="I2614" s="28"/>
    </row>
    <row r="2615" spans="6:9" x14ac:dyDescent="0.25">
      <c r="F2615" s="28"/>
      <c r="I2615" s="28"/>
    </row>
    <row r="2616" spans="6:9" x14ac:dyDescent="0.25">
      <c r="F2616" s="28"/>
      <c r="I2616" s="28"/>
    </row>
    <row r="2617" spans="6:9" x14ac:dyDescent="0.25">
      <c r="F2617" s="28"/>
      <c r="I2617" s="28"/>
    </row>
    <row r="2618" spans="6:9" x14ac:dyDescent="0.25">
      <c r="F2618" s="28"/>
      <c r="I2618" s="28"/>
    </row>
    <row r="2619" spans="6:9" x14ac:dyDescent="0.25">
      <c r="F2619" s="28"/>
      <c r="I2619" s="28"/>
    </row>
    <row r="2620" spans="6:9" x14ac:dyDescent="0.25">
      <c r="F2620" s="28"/>
      <c r="I2620" s="28"/>
    </row>
    <row r="2621" spans="6:9" x14ac:dyDescent="0.25">
      <c r="F2621" s="28"/>
      <c r="I2621" s="28"/>
    </row>
    <row r="2622" spans="6:9" x14ac:dyDescent="0.25">
      <c r="F2622" s="28"/>
      <c r="I2622" s="28"/>
    </row>
    <row r="2623" spans="6:9" x14ac:dyDescent="0.25">
      <c r="F2623" s="28"/>
      <c r="I2623" s="28"/>
    </row>
    <row r="2624" spans="6:9" x14ac:dyDescent="0.25">
      <c r="F2624" s="28"/>
      <c r="I2624" s="28"/>
    </row>
    <row r="2625" spans="6:9" x14ac:dyDescent="0.25">
      <c r="F2625" s="28"/>
      <c r="I2625" s="28"/>
    </row>
    <row r="2626" spans="6:9" x14ac:dyDescent="0.25">
      <c r="F2626" s="28"/>
      <c r="I2626" s="28"/>
    </row>
    <row r="2627" spans="6:9" x14ac:dyDescent="0.25">
      <c r="F2627" s="28"/>
      <c r="I2627" s="28"/>
    </row>
    <row r="2628" spans="6:9" x14ac:dyDescent="0.25">
      <c r="F2628" s="28"/>
      <c r="I2628" s="28"/>
    </row>
    <row r="2629" spans="6:9" x14ac:dyDescent="0.25">
      <c r="F2629" s="28"/>
      <c r="I2629" s="28"/>
    </row>
    <row r="2630" spans="6:9" x14ac:dyDescent="0.25">
      <c r="F2630" s="28"/>
      <c r="I2630" s="28"/>
    </row>
    <row r="2631" spans="6:9" x14ac:dyDescent="0.25">
      <c r="F2631" s="28"/>
      <c r="I2631" s="28"/>
    </row>
    <row r="2632" spans="6:9" x14ac:dyDescent="0.25">
      <c r="F2632" s="28"/>
      <c r="I2632" s="28"/>
    </row>
    <row r="2633" spans="6:9" x14ac:dyDescent="0.25">
      <c r="F2633" s="28"/>
      <c r="I2633" s="28"/>
    </row>
    <row r="2634" spans="6:9" x14ac:dyDescent="0.25">
      <c r="F2634" s="28"/>
      <c r="I2634" s="28"/>
    </row>
    <row r="2635" spans="6:9" x14ac:dyDescent="0.25">
      <c r="F2635" s="28"/>
      <c r="I2635" s="28"/>
    </row>
    <row r="2636" spans="6:9" x14ac:dyDescent="0.25">
      <c r="F2636" s="28"/>
      <c r="I2636" s="28"/>
    </row>
    <row r="2637" spans="6:9" x14ac:dyDescent="0.25">
      <c r="F2637" s="28"/>
      <c r="I2637" s="28"/>
    </row>
    <row r="2638" spans="6:9" x14ac:dyDescent="0.25">
      <c r="F2638" s="28"/>
      <c r="I2638" s="28"/>
    </row>
    <row r="2639" spans="6:9" x14ac:dyDescent="0.25">
      <c r="F2639" s="28"/>
      <c r="I2639" s="28"/>
    </row>
    <row r="2640" spans="6:9" x14ac:dyDescent="0.25">
      <c r="F2640" s="28"/>
      <c r="I2640" s="28"/>
    </row>
    <row r="2641" spans="6:9" x14ac:dyDescent="0.25">
      <c r="F2641" s="28"/>
      <c r="I2641" s="28"/>
    </row>
    <row r="2642" spans="6:9" x14ac:dyDescent="0.25">
      <c r="F2642" s="28"/>
      <c r="I2642" s="28"/>
    </row>
    <row r="2643" spans="6:9" x14ac:dyDescent="0.25">
      <c r="F2643" s="28"/>
      <c r="I2643" s="28"/>
    </row>
    <row r="2644" spans="6:9" x14ac:dyDescent="0.25">
      <c r="F2644" s="28"/>
      <c r="I2644" s="28"/>
    </row>
    <row r="2645" spans="6:9" x14ac:dyDescent="0.25">
      <c r="F2645" s="28"/>
      <c r="I2645" s="28"/>
    </row>
    <row r="2646" spans="6:9" x14ac:dyDescent="0.25">
      <c r="F2646" s="28"/>
      <c r="I2646" s="28"/>
    </row>
    <row r="2647" spans="6:9" x14ac:dyDescent="0.25">
      <c r="F2647" s="28"/>
      <c r="I2647" s="28"/>
    </row>
    <row r="2648" spans="6:9" x14ac:dyDescent="0.25">
      <c r="F2648" s="28"/>
      <c r="I2648" s="28"/>
    </row>
    <row r="2649" spans="6:9" x14ac:dyDescent="0.25">
      <c r="F2649" s="28"/>
      <c r="I2649" s="28"/>
    </row>
    <row r="2650" spans="6:9" x14ac:dyDescent="0.25">
      <c r="F2650" s="28"/>
      <c r="I2650" s="28"/>
    </row>
    <row r="2651" spans="6:9" x14ac:dyDescent="0.25">
      <c r="F2651" s="28"/>
      <c r="I2651" s="28"/>
    </row>
    <row r="2652" spans="6:9" x14ac:dyDescent="0.25">
      <c r="F2652" s="28"/>
      <c r="I2652" s="28"/>
    </row>
    <row r="2653" spans="6:9" x14ac:dyDescent="0.25">
      <c r="F2653" s="28"/>
      <c r="I2653" s="28"/>
    </row>
    <row r="2654" spans="6:9" x14ac:dyDescent="0.25">
      <c r="F2654" s="28"/>
      <c r="I2654" s="28"/>
    </row>
    <row r="2655" spans="6:9" x14ac:dyDescent="0.25">
      <c r="F2655" s="28"/>
      <c r="I2655" s="28"/>
    </row>
    <row r="2656" spans="6:9" x14ac:dyDescent="0.25">
      <c r="F2656" s="28"/>
      <c r="I2656" s="28"/>
    </row>
    <row r="2657" spans="6:9" x14ac:dyDescent="0.25">
      <c r="F2657" s="28"/>
      <c r="I2657" s="28"/>
    </row>
    <row r="2658" spans="6:9" x14ac:dyDescent="0.25">
      <c r="F2658" s="28"/>
      <c r="I2658" s="28"/>
    </row>
    <row r="2659" spans="6:9" x14ac:dyDescent="0.25">
      <c r="F2659" s="28"/>
      <c r="I2659" s="28"/>
    </row>
    <row r="2660" spans="6:9" x14ac:dyDescent="0.25">
      <c r="F2660" s="28"/>
      <c r="I2660" s="28"/>
    </row>
    <row r="2661" spans="6:9" x14ac:dyDescent="0.25">
      <c r="F2661" s="28"/>
      <c r="I2661" s="28"/>
    </row>
    <row r="2662" spans="6:9" x14ac:dyDescent="0.25">
      <c r="F2662" s="28"/>
      <c r="I2662" s="28"/>
    </row>
    <row r="2663" spans="6:9" x14ac:dyDescent="0.25">
      <c r="F2663" s="28"/>
      <c r="I2663" s="28"/>
    </row>
    <row r="2664" spans="6:9" x14ac:dyDescent="0.25">
      <c r="F2664" s="28"/>
      <c r="I2664" s="28"/>
    </row>
    <row r="2665" spans="6:9" x14ac:dyDescent="0.25">
      <c r="F2665" s="28"/>
      <c r="I2665" s="28"/>
    </row>
    <row r="2666" spans="6:9" x14ac:dyDescent="0.25">
      <c r="F2666" s="28"/>
      <c r="I2666" s="28"/>
    </row>
    <row r="2667" spans="6:9" x14ac:dyDescent="0.25">
      <c r="F2667" s="28"/>
      <c r="I2667" s="28"/>
    </row>
    <row r="2668" spans="6:9" x14ac:dyDescent="0.25">
      <c r="F2668" s="28"/>
      <c r="I2668" s="28"/>
    </row>
    <row r="2669" spans="6:9" x14ac:dyDescent="0.25">
      <c r="F2669" s="28"/>
      <c r="I2669" s="28"/>
    </row>
    <row r="2670" spans="6:9" x14ac:dyDescent="0.25">
      <c r="F2670" s="28"/>
      <c r="I2670" s="28"/>
    </row>
    <row r="2671" spans="6:9" x14ac:dyDescent="0.25">
      <c r="F2671" s="28"/>
      <c r="I2671" s="28"/>
    </row>
    <row r="2672" spans="6:9" x14ac:dyDescent="0.25">
      <c r="F2672" s="28"/>
      <c r="I2672" s="28"/>
    </row>
    <row r="2673" spans="6:9" x14ac:dyDescent="0.25">
      <c r="F2673" s="28"/>
      <c r="I2673" s="28"/>
    </row>
    <row r="2674" spans="6:9" x14ac:dyDescent="0.25">
      <c r="F2674" s="28"/>
      <c r="I2674" s="28"/>
    </row>
    <row r="2675" spans="6:9" x14ac:dyDescent="0.25">
      <c r="F2675" s="28"/>
      <c r="I2675" s="28"/>
    </row>
    <row r="2676" spans="6:9" x14ac:dyDescent="0.25">
      <c r="F2676" s="28"/>
      <c r="I2676" s="28"/>
    </row>
    <row r="2677" spans="6:9" x14ac:dyDescent="0.25">
      <c r="F2677" s="28"/>
      <c r="I2677" s="28"/>
    </row>
    <row r="2678" spans="6:9" x14ac:dyDescent="0.25">
      <c r="F2678" s="28"/>
      <c r="I2678" s="28"/>
    </row>
    <row r="2679" spans="6:9" x14ac:dyDescent="0.25">
      <c r="F2679" s="28"/>
      <c r="I2679" s="28"/>
    </row>
    <row r="2680" spans="6:9" x14ac:dyDescent="0.25">
      <c r="F2680" s="28"/>
      <c r="I2680" s="28"/>
    </row>
    <row r="2681" spans="6:9" x14ac:dyDescent="0.25">
      <c r="F2681" s="28"/>
      <c r="I2681" s="28"/>
    </row>
    <row r="2682" spans="6:9" x14ac:dyDescent="0.25">
      <c r="F2682" s="28"/>
      <c r="I2682" s="28"/>
    </row>
    <row r="2683" spans="6:9" x14ac:dyDescent="0.25">
      <c r="F2683" s="28"/>
      <c r="I2683" s="28"/>
    </row>
    <row r="2684" spans="6:9" x14ac:dyDescent="0.25">
      <c r="F2684" s="28"/>
      <c r="I2684" s="28"/>
    </row>
    <row r="2685" spans="6:9" x14ac:dyDescent="0.25">
      <c r="F2685" s="28"/>
      <c r="I2685" s="28"/>
    </row>
    <row r="2686" spans="6:9" x14ac:dyDescent="0.25">
      <c r="F2686" s="28"/>
      <c r="I2686" s="28"/>
    </row>
    <row r="2687" spans="6:9" x14ac:dyDescent="0.25">
      <c r="F2687" s="28"/>
      <c r="I2687" s="28"/>
    </row>
    <row r="2688" spans="6:9" x14ac:dyDescent="0.25">
      <c r="F2688" s="28"/>
      <c r="I2688" s="28"/>
    </row>
    <row r="2689" spans="6:9" x14ac:dyDescent="0.25">
      <c r="F2689" s="28"/>
      <c r="I2689" s="28"/>
    </row>
    <row r="2690" spans="6:9" x14ac:dyDescent="0.25">
      <c r="F2690" s="28"/>
      <c r="I2690" s="28"/>
    </row>
    <row r="2691" spans="6:9" x14ac:dyDescent="0.25">
      <c r="F2691" s="28"/>
      <c r="I2691" s="28"/>
    </row>
    <row r="2692" spans="6:9" x14ac:dyDescent="0.25">
      <c r="F2692" s="28"/>
      <c r="I2692" s="28"/>
    </row>
    <row r="2693" spans="6:9" x14ac:dyDescent="0.25">
      <c r="F2693" s="28"/>
      <c r="I2693" s="28"/>
    </row>
    <row r="2694" spans="6:9" x14ac:dyDescent="0.25">
      <c r="F2694" s="28"/>
      <c r="I2694" s="28"/>
    </row>
    <row r="2695" spans="6:9" x14ac:dyDescent="0.25">
      <c r="F2695" s="28"/>
      <c r="I2695" s="28"/>
    </row>
    <row r="2696" spans="6:9" x14ac:dyDescent="0.25">
      <c r="F2696" s="28"/>
      <c r="I2696" s="28"/>
    </row>
    <row r="2697" spans="6:9" x14ac:dyDescent="0.25">
      <c r="F2697" s="28"/>
      <c r="I2697" s="28"/>
    </row>
    <row r="2698" spans="6:9" x14ac:dyDescent="0.25">
      <c r="F2698" s="28"/>
      <c r="I2698" s="28"/>
    </row>
    <row r="2699" spans="6:9" x14ac:dyDescent="0.25">
      <c r="F2699" s="28"/>
      <c r="I2699" s="28"/>
    </row>
    <row r="2700" spans="6:9" x14ac:dyDescent="0.25">
      <c r="F2700" s="28"/>
      <c r="I2700" s="28"/>
    </row>
    <row r="2701" spans="6:9" x14ac:dyDescent="0.25">
      <c r="F2701" s="28"/>
      <c r="I2701" s="28"/>
    </row>
    <row r="2702" spans="6:9" x14ac:dyDescent="0.25">
      <c r="F2702" s="28"/>
      <c r="I2702" s="28"/>
    </row>
    <row r="2703" spans="6:9" x14ac:dyDescent="0.25">
      <c r="F2703" s="28"/>
      <c r="I2703" s="28"/>
    </row>
    <row r="2704" spans="6:9" x14ac:dyDescent="0.25">
      <c r="F2704" s="28"/>
      <c r="I2704" s="28"/>
    </row>
    <row r="2705" spans="6:9" x14ac:dyDescent="0.25">
      <c r="F2705" s="28"/>
      <c r="I2705" s="28"/>
    </row>
    <row r="2706" spans="6:9" x14ac:dyDescent="0.25">
      <c r="F2706" s="28"/>
      <c r="I2706" s="28"/>
    </row>
    <row r="2707" spans="6:9" x14ac:dyDescent="0.25">
      <c r="F2707" s="28"/>
      <c r="I2707" s="28"/>
    </row>
    <row r="2708" spans="6:9" x14ac:dyDescent="0.25">
      <c r="F2708" s="28"/>
      <c r="I2708" s="28"/>
    </row>
    <row r="2709" spans="6:9" x14ac:dyDescent="0.25">
      <c r="F2709" s="28"/>
      <c r="I2709" s="28"/>
    </row>
    <row r="2710" spans="6:9" x14ac:dyDescent="0.25">
      <c r="F2710" s="28"/>
      <c r="I2710" s="28"/>
    </row>
    <row r="2711" spans="6:9" x14ac:dyDescent="0.25">
      <c r="F2711" s="28"/>
      <c r="I2711" s="28"/>
    </row>
    <row r="2712" spans="6:9" x14ac:dyDescent="0.25">
      <c r="F2712" s="28"/>
      <c r="I2712" s="28"/>
    </row>
    <row r="2713" spans="6:9" x14ac:dyDescent="0.25">
      <c r="F2713" s="28"/>
      <c r="I2713" s="28"/>
    </row>
    <row r="2714" spans="6:9" x14ac:dyDescent="0.25">
      <c r="F2714" s="28"/>
      <c r="I2714" s="28"/>
    </row>
    <row r="2715" spans="6:9" x14ac:dyDescent="0.25">
      <c r="F2715" s="28"/>
      <c r="I2715" s="28"/>
    </row>
    <row r="2716" spans="6:9" x14ac:dyDescent="0.25">
      <c r="F2716" s="28"/>
      <c r="I2716" s="28"/>
    </row>
    <row r="2717" spans="6:9" x14ac:dyDescent="0.25">
      <c r="F2717" s="28"/>
      <c r="I2717" s="28"/>
    </row>
    <row r="2718" spans="6:9" x14ac:dyDescent="0.25">
      <c r="F2718" s="28"/>
      <c r="I2718" s="28"/>
    </row>
    <row r="2719" spans="6:9" x14ac:dyDescent="0.25">
      <c r="F2719" s="28"/>
      <c r="I2719" s="28"/>
    </row>
    <row r="2720" spans="6:9" x14ac:dyDescent="0.25">
      <c r="F2720" s="28"/>
      <c r="I2720" s="28"/>
    </row>
    <row r="2721" spans="6:9" x14ac:dyDescent="0.25">
      <c r="F2721" s="28"/>
      <c r="I2721" s="28"/>
    </row>
    <row r="2722" spans="6:9" x14ac:dyDescent="0.25">
      <c r="F2722" s="28"/>
      <c r="I2722" s="28"/>
    </row>
    <row r="2723" spans="6:9" x14ac:dyDescent="0.25">
      <c r="F2723" s="28"/>
      <c r="I2723" s="28"/>
    </row>
    <row r="2724" spans="6:9" x14ac:dyDescent="0.25">
      <c r="F2724" s="28"/>
      <c r="I2724" s="28"/>
    </row>
    <row r="2725" spans="6:9" x14ac:dyDescent="0.25">
      <c r="F2725" s="28"/>
      <c r="I2725" s="28"/>
    </row>
    <row r="2726" spans="6:9" x14ac:dyDescent="0.25">
      <c r="F2726" s="28"/>
      <c r="I2726" s="28"/>
    </row>
    <row r="2727" spans="6:9" x14ac:dyDescent="0.25">
      <c r="F2727" s="28"/>
      <c r="I2727" s="28"/>
    </row>
    <row r="2728" spans="6:9" x14ac:dyDescent="0.25">
      <c r="F2728" s="28"/>
      <c r="I2728" s="28"/>
    </row>
    <row r="2729" spans="6:9" x14ac:dyDescent="0.25">
      <c r="F2729" s="28"/>
      <c r="I2729" s="28"/>
    </row>
    <row r="2730" spans="6:9" x14ac:dyDescent="0.25">
      <c r="F2730" s="28"/>
      <c r="I2730" s="28"/>
    </row>
    <row r="2731" spans="6:9" x14ac:dyDescent="0.25">
      <c r="F2731" s="28"/>
      <c r="I2731" s="28"/>
    </row>
    <row r="2732" spans="6:9" x14ac:dyDescent="0.25">
      <c r="F2732" s="28"/>
      <c r="I2732" s="28"/>
    </row>
    <row r="2733" spans="6:9" x14ac:dyDescent="0.25">
      <c r="F2733" s="28"/>
      <c r="I2733" s="28"/>
    </row>
    <row r="2734" spans="6:9" x14ac:dyDescent="0.25">
      <c r="F2734" s="28"/>
      <c r="I2734" s="28"/>
    </row>
    <row r="2735" spans="6:9" x14ac:dyDescent="0.25">
      <c r="F2735" s="28"/>
      <c r="I2735" s="28"/>
    </row>
    <row r="2736" spans="6:9" x14ac:dyDescent="0.25">
      <c r="F2736" s="28"/>
      <c r="I2736" s="28"/>
    </row>
    <row r="2737" spans="6:9" x14ac:dyDescent="0.25">
      <c r="F2737" s="28"/>
      <c r="I2737" s="28"/>
    </row>
    <row r="2738" spans="6:9" x14ac:dyDescent="0.25">
      <c r="F2738" s="28"/>
      <c r="I2738" s="28"/>
    </row>
    <row r="2739" spans="6:9" x14ac:dyDescent="0.25">
      <c r="F2739" s="28"/>
      <c r="I2739" s="28"/>
    </row>
    <row r="2740" spans="6:9" x14ac:dyDescent="0.25">
      <c r="F2740" s="28"/>
      <c r="I2740" s="28"/>
    </row>
    <row r="2741" spans="6:9" x14ac:dyDescent="0.25">
      <c r="F2741" s="28"/>
      <c r="I2741" s="28"/>
    </row>
    <row r="2742" spans="6:9" x14ac:dyDescent="0.25">
      <c r="F2742" s="28"/>
      <c r="I2742" s="28"/>
    </row>
    <row r="2743" spans="6:9" x14ac:dyDescent="0.25">
      <c r="F2743" s="28"/>
      <c r="I2743" s="28"/>
    </row>
    <row r="2744" spans="6:9" x14ac:dyDescent="0.25">
      <c r="F2744" s="28"/>
      <c r="I2744" s="28"/>
    </row>
    <row r="2745" spans="6:9" x14ac:dyDescent="0.25">
      <c r="F2745" s="28"/>
      <c r="I2745" s="28"/>
    </row>
    <row r="2746" spans="6:9" x14ac:dyDescent="0.25">
      <c r="F2746" s="28"/>
      <c r="I2746" s="28"/>
    </row>
    <row r="2747" spans="6:9" x14ac:dyDescent="0.25">
      <c r="F2747" s="28"/>
      <c r="I2747" s="28"/>
    </row>
    <row r="2748" spans="6:9" x14ac:dyDescent="0.25">
      <c r="F2748" s="28"/>
      <c r="I2748" s="28"/>
    </row>
    <row r="2749" spans="6:9" x14ac:dyDescent="0.25">
      <c r="F2749" s="28"/>
      <c r="I2749" s="28"/>
    </row>
    <row r="2750" spans="6:9" x14ac:dyDescent="0.25">
      <c r="F2750" s="28"/>
      <c r="I2750" s="28"/>
    </row>
    <row r="2751" spans="6:9" x14ac:dyDescent="0.25">
      <c r="F2751" s="28"/>
      <c r="I2751" s="28"/>
    </row>
    <row r="2752" spans="6:9" x14ac:dyDescent="0.25">
      <c r="F2752" s="28"/>
      <c r="I2752" s="28"/>
    </row>
    <row r="2753" spans="6:9" x14ac:dyDescent="0.25">
      <c r="F2753" s="28"/>
      <c r="I2753" s="28"/>
    </row>
    <row r="2754" spans="6:9" x14ac:dyDescent="0.25">
      <c r="F2754" s="28"/>
      <c r="I2754" s="28"/>
    </row>
    <row r="2755" spans="6:9" x14ac:dyDescent="0.25">
      <c r="F2755" s="28"/>
      <c r="I2755" s="28"/>
    </row>
    <row r="2756" spans="6:9" x14ac:dyDescent="0.25">
      <c r="F2756" s="28"/>
      <c r="I2756" s="28"/>
    </row>
    <row r="2757" spans="6:9" x14ac:dyDescent="0.25">
      <c r="F2757" s="28"/>
      <c r="I2757" s="28"/>
    </row>
    <row r="2758" spans="6:9" x14ac:dyDescent="0.25">
      <c r="F2758" s="28"/>
      <c r="I2758" s="28"/>
    </row>
    <row r="2759" spans="6:9" x14ac:dyDescent="0.25">
      <c r="F2759" s="28"/>
      <c r="I2759" s="28"/>
    </row>
    <row r="2760" spans="6:9" x14ac:dyDescent="0.25">
      <c r="F2760" s="28"/>
      <c r="I2760" s="28"/>
    </row>
    <row r="2761" spans="6:9" x14ac:dyDescent="0.25">
      <c r="F2761" s="28"/>
      <c r="I2761" s="28"/>
    </row>
    <row r="2762" spans="6:9" x14ac:dyDescent="0.25">
      <c r="F2762" s="28"/>
      <c r="I2762" s="28"/>
    </row>
    <row r="2763" spans="6:9" x14ac:dyDescent="0.25">
      <c r="F2763" s="28"/>
      <c r="I2763" s="28"/>
    </row>
    <row r="2764" spans="6:9" x14ac:dyDescent="0.25">
      <c r="F2764" s="28"/>
      <c r="I2764" s="28"/>
    </row>
    <row r="2765" spans="6:9" x14ac:dyDescent="0.25">
      <c r="F2765" s="28"/>
      <c r="I2765" s="28"/>
    </row>
    <row r="2766" spans="6:9" x14ac:dyDescent="0.25">
      <c r="F2766" s="28"/>
      <c r="I2766" s="28"/>
    </row>
    <row r="2767" spans="6:9" x14ac:dyDescent="0.25">
      <c r="F2767" s="28"/>
      <c r="I2767" s="28"/>
    </row>
    <row r="2768" spans="6:9" x14ac:dyDescent="0.25">
      <c r="F2768" s="28"/>
      <c r="I2768" s="28"/>
    </row>
    <row r="2769" spans="6:9" x14ac:dyDescent="0.25">
      <c r="F2769" s="28"/>
      <c r="I2769" s="28"/>
    </row>
    <row r="2770" spans="6:9" x14ac:dyDescent="0.25">
      <c r="F2770" s="28"/>
      <c r="I2770" s="28"/>
    </row>
    <row r="2771" spans="6:9" x14ac:dyDescent="0.25">
      <c r="F2771" s="28"/>
      <c r="I2771" s="28"/>
    </row>
    <row r="2772" spans="6:9" x14ac:dyDescent="0.25">
      <c r="F2772" s="28"/>
      <c r="I2772" s="28"/>
    </row>
    <row r="2773" spans="6:9" x14ac:dyDescent="0.25">
      <c r="F2773" s="28"/>
      <c r="I2773" s="28"/>
    </row>
    <row r="2774" spans="6:9" x14ac:dyDescent="0.25">
      <c r="F2774" s="28"/>
      <c r="I2774" s="28"/>
    </row>
    <row r="2775" spans="6:9" x14ac:dyDescent="0.25">
      <c r="F2775" s="28"/>
      <c r="I2775" s="28"/>
    </row>
    <row r="2776" spans="6:9" x14ac:dyDescent="0.25">
      <c r="F2776" s="28"/>
      <c r="I2776" s="28"/>
    </row>
    <row r="2777" spans="6:9" x14ac:dyDescent="0.25">
      <c r="F2777" s="28"/>
      <c r="I2777" s="28"/>
    </row>
    <row r="2778" spans="6:9" x14ac:dyDescent="0.25">
      <c r="F2778" s="28"/>
      <c r="I2778" s="28"/>
    </row>
    <row r="2779" spans="6:9" x14ac:dyDescent="0.25">
      <c r="F2779" s="28"/>
      <c r="I2779" s="28"/>
    </row>
    <row r="2780" spans="6:9" x14ac:dyDescent="0.25">
      <c r="F2780" s="28"/>
      <c r="I2780" s="28"/>
    </row>
    <row r="2781" spans="6:9" x14ac:dyDescent="0.25">
      <c r="F2781" s="28"/>
      <c r="I2781" s="28"/>
    </row>
    <row r="2782" spans="6:9" x14ac:dyDescent="0.25">
      <c r="F2782" s="28"/>
      <c r="I2782" s="28"/>
    </row>
    <row r="2783" spans="6:9" x14ac:dyDescent="0.25">
      <c r="F2783" s="28"/>
      <c r="I2783" s="28"/>
    </row>
    <row r="2784" spans="6:9" x14ac:dyDescent="0.25">
      <c r="F2784" s="28"/>
      <c r="I2784" s="28"/>
    </row>
    <row r="2785" spans="6:9" x14ac:dyDescent="0.25">
      <c r="F2785" s="28"/>
      <c r="I2785" s="28"/>
    </row>
    <row r="2786" spans="6:9" x14ac:dyDescent="0.25">
      <c r="F2786" s="28"/>
      <c r="I2786" s="28"/>
    </row>
    <row r="2787" spans="6:9" x14ac:dyDescent="0.25">
      <c r="F2787" s="28"/>
      <c r="I2787" s="28"/>
    </row>
    <row r="2788" spans="6:9" x14ac:dyDescent="0.25">
      <c r="F2788" s="28"/>
      <c r="I2788" s="28"/>
    </row>
    <row r="2789" spans="6:9" x14ac:dyDescent="0.25">
      <c r="F2789" s="28"/>
      <c r="I2789" s="28"/>
    </row>
    <row r="2790" spans="6:9" x14ac:dyDescent="0.25">
      <c r="F2790" s="28"/>
      <c r="I2790" s="28"/>
    </row>
    <row r="2791" spans="6:9" x14ac:dyDescent="0.25">
      <c r="F2791" s="28"/>
      <c r="I2791" s="28"/>
    </row>
    <row r="2792" spans="6:9" x14ac:dyDescent="0.25">
      <c r="F2792" s="28"/>
      <c r="I2792" s="28"/>
    </row>
    <row r="2793" spans="6:9" x14ac:dyDescent="0.25">
      <c r="F2793" s="28"/>
      <c r="I2793" s="28"/>
    </row>
    <row r="2794" spans="6:9" x14ac:dyDescent="0.25">
      <c r="F2794" s="28"/>
      <c r="I2794" s="28"/>
    </row>
    <row r="2795" spans="6:9" x14ac:dyDescent="0.25">
      <c r="F2795" s="28"/>
      <c r="I2795" s="28"/>
    </row>
    <row r="2796" spans="6:9" x14ac:dyDescent="0.25">
      <c r="F2796" s="28"/>
      <c r="I2796" s="28"/>
    </row>
    <row r="2797" spans="6:9" x14ac:dyDescent="0.25">
      <c r="F2797" s="28"/>
      <c r="I2797" s="28"/>
    </row>
    <row r="2798" spans="6:9" x14ac:dyDescent="0.25">
      <c r="F2798" s="28"/>
      <c r="I2798" s="28"/>
    </row>
    <row r="2799" spans="6:9" x14ac:dyDescent="0.25">
      <c r="F2799" s="28"/>
      <c r="I2799" s="28"/>
    </row>
    <row r="2800" spans="6:9" x14ac:dyDescent="0.25">
      <c r="F2800" s="28"/>
      <c r="I2800" s="28"/>
    </row>
    <row r="2801" spans="6:9" x14ac:dyDescent="0.25">
      <c r="F2801" s="28"/>
      <c r="I2801" s="28"/>
    </row>
    <row r="2802" spans="6:9" x14ac:dyDescent="0.25">
      <c r="F2802" s="28"/>
      <c r="I2802" s="28"/>
    </row>
    <row r="2803" spans="6:9" x14ac:dyDescent="0.25">
      <c r="F2803" s="28"/>
      <c r="I2803" s="28"/>
    </row>
    <row r="2804" spans="6:9" x14ac:dyDescent="0.25">
      <c r="F2804" s="28"/>
      <c r="I2804" s="28"/>
    </row>
    <row r="2805" spans="6:9" x14ac:dyDescent="0.25">
      <c r="F2805" s="28"/>
      <c r="I2805" s="28"/>
    </row>
    <row r="2806" spans="6:9" x14ac:dyDescent="0.25">
      <c r="F2806" s="28"/>
      <c r="I2806" s="28"/>
    </row>
    <row r="2807" spans="6:9" x14ac:dyDescent="0.25">
      <c r="F2807" s="28"/>
      <c r="I2807" s="28"/>
    </row>
    <row r="2808" spans="6:9" x14ac:dyDescent="0.25">
      <c r="F2808" s="28"/>
      <c r="I2808" s="28"/>
    </row>
    <row r="2809" spans="6:9" x14ac:dyDescent="0.25">
      <c r="F2809" s="28"/>
      <c r="I2809" s="28"/>
    </row>
    <row r="2810" spans="6:9" x14ac:dyDescent="0.25">
      <c r="F2810" s="28"/>
      <c r="I2810" s="28"/>
    </row>
    <row r="2811" spans="6:9" x14ac:dyDescent="0.25">
      <c r="F2811" s="28"/>
      <c r="I2811" s="28"/>
    </row>
    <row r="2812" spans="6:9" x14ac:dyDescent="0.25">
      <c r="F2812" s="28"/>
      <c r="I2812" s="28"/>
    </row>
    <row r="2813" spans="6:9" x14ac:dyDescent="0.25">
      <c r="F2813" s="28"/>
      <c r="I2813" s="28"/>
    </row>
    <row r="2814" spans="6:9" x14ac:dyDescent="0.25">
      <c r="F2814" s="28"/>
      <c r="I2814" s="28"/>
    </row>
    <row r="2815" spans="6:9" x14ac:dyDescent="0.25">
      <c r="F2815" s="28"/>
      <c r="I2815" s="28"/>
    </row>
    <row r="2816" spans="6:9" x14ac:dyDescent="0.25">
      <c r="F2816" s="28"/>
      <c r="I2816" s="28"/>
    </row>
    <row r="2817" spans="6:9" x14ac:dyDescent="0.25">
      <c r="F2817" s="28"/>
      <c r="I2817" s="28"/>
    </row>
    <row r="2818" spans="6:9" x14ac:dyDescent="0.25">
      <c r="F2818" s="28"/>
      <c r="I2818" s="28"/>
    </row>
    <row r="2819" spans="6:9" x14ac:dyDescent="0.25">
      <c r="F2819" s="28"/>
      <c r="I2819" s="28"/>
    </row>
    <row r="2820" spans="6:9" x14ac:dyDescent="0.25">
      <c r="F2820" s="28"/>
      <c r="I2820" s="28"/>
    </row>
    <row r="2821" spans="6:9" x14ac:dyDescent="0.25">
      <c r="F2821" s="28"/>
      <c r="I2821" s="28"/>
    </row>
    <row r="2822" spans="6:9" x14ac:dyDescent="0.25">
      <c r="F2822" s="28"/>
      <c r="I2822" s="28"/>
    </row>
    <row r="2823" spans="6:9" x14ac:dyDescent="0.25">
      <c r="F2823" s="28"/>
      <c r="I2823" s="28"/>
    </row>
    <row r="2824" spans="6:9" x14ac:dyDescent="0.25">
      <c r="F2824" s="28"/>
      <c r="I2824" s="28"/>
    </row>
    <row r="2825" spans="6:9" x14ac:dyDescent="0.25">
      <c r="F2825" s="28"/>
      <c r="I2825" s="28"/>
    </row>
    <row r="2826" spans="6:9" x14ac:dyDescent="0.25">
      <c r="F2826" s="28"/>
      <c r="I2826" s="28"/>
    </row>
    <row r="2827" spans="6:9" x14ac:dyDescent="0.25">
      <c r="F2827" s="28"/>
      <c r="I2827" s="28"/>
    </row>
    <row r="2828" spans="6:9" x14ac:dyDescent="0.25">
      <c r="F2828" s="28"/>
      <c r="I2828" s="28"/>
    </row>
    <row r="2829" spans="6:9" x14ac:dyDescent="0.25">
      <c r="F2829" s="28"/>
      <c r="I2829" s="28"/>
    </row>
    <row r="2830" spans="6:9" x14ac:dyDescent="0.25">
      <c r="F2830" s="28"/>
      <c r="I2830" s="28"/>
    </row>
    <row r="2831" spans="6:9" x14ac:dyDescent="0.25">
      <c r="F2831" s="28"/>
      <c r="I2831" s="28"/>
    </row>
    <row r="2832" spans="6:9" x14ac:dyDescent="0.25">
      <c r="F2832" s="28"/>
      <c r="I2832" s="28"/>
    </row>
    <row r="2833" spans="6:9" x14ac:dyDescent="0.25">
      <c r="F2833" s="28"/>
      <c r="I2833" s="28"/>
    </row>
    <row r="2834" spans="6:9" x14ac:dyDescent="0.25">
      <c r="F2834" s="28"/>
      <c r="I2834" s="28"/>
    </row>
    <row r="2835" spans="6:9" x14ac:dyDescent="0.25">
      <c r="F2835" s="28"/>
      <c r="I2835" s="28"/>
    </row>
    <row r="2836" spans="6:9" x14ac:dyDescent="0.25">
      <c r="F2836" s="28"/>
      <c r="I2836" s="28"/>
    </row>
    <row r="2837" spans="6:9" x14ac:dyDescent="0.25">
      <c r="F2837" s="28"/>
      <c r="I2837" s="28"/>
    </row>
    <row r="2838" spans="6:9" x14ac:dyDescent="0.25">
      <c r="F2838" s="28"/>
      <c r="I2838" s="28"/>
    </row>
    <row r="2839" spans="6:9" x14ac:dyDescent="0.25">
      <c r="F2839" s="28"/>
      <c r="I2839" s="28"/>
    </row>
    <row r="2840" spans="6:9" x14ac:dyDescent="0.25">
      <c r="F2840" s="28"/>
      <c r="I2840" s="28"/>
    </row>
    <row r="2841" spans="6:9" x14ac:dyDescent="0.25">
      <c r="F2841" s="28"/>
      <c r="I2841" s="28"/>
    </row>
    <row r="2842" spans="6:9" x14ac:dyDescent="0.25">
      <c r="F2842" s="28"/>
      <c r="I2842" s="28"/>
    </row>
    <row r="2843" spans="6:9" x14ac:dyDescent="0.25">
      <c r="F2843" s="28"/>
      <c r="I2843" s="28"/>
    </row>
    <row r="2844" spans="6:9" x14ac:dyDescent="0.25">
      <c r="F2844" s="28"/>
      <c r="I2844" s="28"/>
    </row>
    <row r="2845" spans="6:9" x14ac:dyDescent="0.25">
      <c r="F2845" s="28"/>
      <c r="I2845" s="28"/>
    </row>
    <row r="2846" spans="6:9" x14ac:dyDescent="0.25">
      <c r="F2846" s="28"/>
      <c r="I2846" s="28"/>
    </row>
    <row r="2847" spans="6:9" x14ac:dyDescent="0.25">
      <c r="F2847" s="28"/>
      <c r="I2847" s="28"/>
    </row>
    <row r="2848" spans="6:9" x14ac:dyDescent="0.25">
      <c r="F2848" s="28"/>
      <c r="I2848" s="28"/>
    </row>
    <row r="2849" spans="6:9" x14ac:dyDescent="0.25">
      <c r="F2849" s="28"/>
      <c r="I2849" s="28"/>
    </row>
    <row r="2850" spans="6:9" x14ac:dyDescent="0.25">
      <c r="F2850" s="28"/>
      <c r="I2850" s="28"/>
    </row>
    <row r="2851" spans="6:9" x14ac:dyDescent="0.25">
      <c r="F2851" s="28"/>
      <c r="I2851" s="28"/>
    </row>
    <row r="2852" spans="6:9" x14ac:dyDescent="0.25">
      <c r="F2852" s="28"/>
      <c r="I2852" s="28"/>
    </row>
    <row r="2853" spans="6:9" x14ac:dyDescent="0.25">
      <c r="F2853" s="28"/>
      <c r="I2853" s="28"/>
    </row>
    <row r="2854" spans="6:9" x14ac:dyDescent="0.25">
      <c r="F2854" s="28"/>
      <c r="I2854" s="28"/>
    </row>
    <row r="2855" spans="6:9" x14ac:dyDescent="0.25">
      <c r="F2855" s="28"/>
      <c r="I2855" s="28"/>
    </row>
    <row r="2856" spans="6:9" x14ac:dyDescent="0.25">
      <c r="F2856" s="28"/>
      <c r="I2856" s="28"/>
    </row>
    <row r="2857" spans="6:9" x14ac:dyDescent="0.25">
      <c r="F2857" s="28"/>
      <c r="I2857" s="28"/>
    </row>
    <row r="2858" spans="6:9" x14ac:dyDescent="0.25">
      <c r="F2858" s="28"/>
      <c r="I2858" s="28"/>
    </row>
    <row r="2859" spans="6:9" x14ac:dyDescent="0.25">
      <c r="F2859" s="28"/>
      <c r="I2859" s="28"/>
    </row>
    <row r="2860" spans="6:9" x14ac:dyDescent="0.25">
      <c r="F2860" s="28"/>
      <c r="I2860" s="28"/>
    </row>
    <row r="2861" spans="6:9" x14ac:dyDescent="0.25">
      <c r="F2861" s="28"/>
      <c r="I2861" s="28"/>
    </row>
    <row r="2862" spans="6:9" x14ac:dyDescent="0.25">
      <c r="F2862" s="28"/>
      <c r="I2862" s="28"/>
    </row>
    <row r="2863" spans="6:9" x14ac:dyDescent="0.25">
      <c r="F2863" s="28"/>
      <c r="I2863" s="28"/>
    </row>
    <row r="2864" spans="6:9" x14ac:dyDescent="0.25">
      <c r="F2864" s="28"/>
      <c r="I2864" s="28"/>
    </row>
    <row r="2865" spans="6:9" x14ac:dyDescent="0.25">
      <c r="F2865" s="28"/>
      <c r="I2865" s="28"/>
    </row>
    <row r="2866" spans="6:9" x14ac:dyDescent="0.25">
      <c r="F2866" s="28"/>
      <c r="I2866" s="28"/>
    </row>
    <row r="2867" spans="6:9" x14ac:dyDescent="0.25">
      <c r="F2867" s="28"/>
      <c r="I2867" s="28"/>
    </row>
    <row r="2868" spans="6:9" x14ac:dyDescent="0.25">
      <c r="F2868" s="28"/>
      <c r="I2868" s="28"/>
    </row>
    <row r="2869" spans="6:9" x14ac:dyDescent="0.25">
      <c r="F2869" s="28"/>
      <c r="I2869" s="28"/>
    </row>
    <row r="2870" spans="6:9" x14ac:dyDescent="0.25">
      <c r="F2870" s="28"/>
      <c r="I2870" s="28"/>
    </row>
    <row r="2871" spans="6:9" x14ac:dyDescent="0.25">
      <c r="F2871" s="28"/>
      <c r="I2871" s="28"/>
    </row>
    <row r="2872" spans="6:9" x14ac:dyDescent="0.25">
      <c r="F2872" s="28"/>
      <c r="I2872" s="28"/>
    </row>
    <row r="2873" spans="6:9" x14ac:dyDescent="0.25">
      <c r="F2873" s="28"/>
      <c r="I2873" s="28"/>
    </row>
    <row r="2874" spans="6:9" x14ac:dyDescent="0.25">
      <c r="F2874" s="28"/>
      <c r="I2874" s="28"/>
    </row>
    <row r="2875" spans="6:9" x14ac:dyDescent="0.25">
      <c r="F2875" s="28"/>
      <c r="I2875" s="28"/>
    </row>
    <row r="2876" spans="6:9" x14ac:dyDescent="0.25">
      <c r="F2876" s="28"/>
      <c r="I2876" s="28"/>
    </row>
    <row r="2877" spans="6:9" x14ac:dyDescent="0.25">
      <c r="F2877" s="28"/>
      <c r="I2877" s="28"/>
    </row>
    <row r="2878" spans="6:9" x14ac:dyDescent="0.25">
      <c r="F2878" s="28"/>
      <c r="I2878" s="28"/>
    </row>
    <row r="2879" spans="6:9" x14ac:dyDescent="0.25">
      <c r="F2879" s="28"/>
      <c r="I2879" s="28"/>
    </row>
    <row r="2880" spans="6:9" x14ac:dyDescent="0.25">
      <c r="F2880" s="28"/>
      <c r="I2880" s="28"/>
    </row>
    <row r="2881" spans="6:9" x14ac:dyDescent="0.25">
      <c r="F2881" s="28"/>
      <c r="I2881" s="28"/>
    </row>
    <row r="2882" spans="6:9" x14ac:dyDescent="0.25">
      <c r="F2882" s="28"/>
      <c r="I2882" s="28"/>
    </row>
    <row r="2883" spans="6:9" x14ac:dyDescent="0.25">
      <c r="F2883" s="28"/>
      <c r="I2883" s="28"/>
    </row>
    <row r="2884" spans="6:9" x14ac:dyDescent="0.25">
      <c r="F2884" s="28"/>
      <c r="I2884" s="28"/>
    </row>
    <row r="2885" spans="6:9" x14ac:dyDescent="0.25">
      <c r="F2885" s="28"/>
      <c r="I2885" s="28"/>
    </row>
    <row r="2886" spans="6:9" x14ac:dyDescent="0.25">
      <c r="F2886" s="28"/>
      <c r="I2886" s="28"/>
    </row>
    <row r="2887" spans="6:9" x14ac:dyDescent="0.25">
      <c r="F2887" s="28"/>
      <c r="I2887" s="28"/>
    </row>
    <row r="2888" spans="6:9" x14ac:dyDescent="0.25">
      <c r="F2888" s="28"/>
      <c r="I2888" s="28"/>
    </row>
    <row r="2889" spans="6:9" x14ac:dyDescent="0.25">
      <c r="F2889" s="28"/>
      <c r="I2889" s="28"/>
    </row>
    <row r="2890" spans="6:9" x14ac:dyDescent="0.25">
      <c r="F2890" s="28"/>
      <c r="I2890" s="28"/>
    </row>
    <row r="2891" spans="6:9" x14ac:dyDescent="0.25">
      <c r="F2891" s="28"/>
      <c r="I2891" s="28"/>
    </row>
    <row r="2892" spans="6:9" x14ac:dyDescent="0.25">
      <c r="F2892" s="28"/>
      <c r="I2892" s="28"/>
    </row>
    <row r="2893" spans="6:9" x14ac:dyDescent="0.25">
      <c r="F2893" s="28"/>
      <c r="I2893" s="28"/>
    </row>
    <row r="2894" spans="6:9" x14ac:dyDescent="0.25">
      <c r="F2894" s="28"/>
      <c r="I2894" s="28"/>
    </row>
  </sheetData>
  <mergeCells count="7">
    <mergeCell ref="B27:C27"/>
    <mergeCell ref="B51:C51"/>
    <mergeCell ref="G4:J4"/>
    <mergeCell ref="A4:A5"/>
    <mergeCell ref="D4:F4"/>
    <mergeCell ref="B4:C5"/>
    <mergeCell ref="B12:C12"/>
  </mergeCells>
  <phoneticPr fontId="3" type="noConversion"/>
  <conditionalFormatting sqref="C50">
    <cfRule type="containsBlanks" dxfId="49" priority="34">
      <formula>LEN(TRIM(C50))=0</formula>
    </cfRule>
  </conditionalFormatting>
  <conditionalFormatting sqref="C29:D31 D34:E36 D39:E43 G39:H43">
    <cfRule type="containsBlanks" dxfId="48" priority="141">
      <formula>LEN(TRIM(C29))=0</formula>
    </cfRule>
  </conditionalFormatting>
  <conditionalFormatting sqref="C28:E28">
    <cfRule type="containsBlanks" dxfId="47" priority="246">
      <formula>LEN(TRIM(C28))=0</formula>
    </cfRule>
  </conditionalFormatting>
  <conditionalFormatting sqref="D15:D16">
    <cfRule type="containsBlanks" dxfId="46" priority="110">
      <formula>LEN(TRIM(D15))=0</formula>
    </cfRule>
  </conditionalFormatting>
  <conditionalFormatting sqref="D21">
    <cfRule type="containsBlanks" dxfId="45" priority="149">
      <formula>LEN(TRIM(D21))=0</formula>
    </cfRule>
  </conditionalFormatting>
  <conditionalFormatting sqref="D26">
    <cfRule type="containsBlanks" dxfId="44" priority="173">
      <formula>LEN(TRIM(D26))=0</formula>
    </cfRule>
  </conditionalFormatting>
  <conditionalFormatting sqref="D32">
    <cfRule type="containsBlanks" dxfId="43" priority="144">
      <formula>LEN(TRIM(D32))=0</formula>
    </cfRule>
  </conditionalFormatting>
  <conditionalFormatting sqref="D56">
    <cfRule type="containsBlanks" dxfId="42" priority="22">
      <formula>LEN(TRIM(D56))=0</formula>
    </cfRule>
  </conditionalFormatting>
  <conditionalFormatting sqref="D8:E10">
    <cfRule type="containsBlanks" dxfId="41" priority="109">
      <formula>LEN(TRIM(D8))=0</formula>
    </cfRule>
  </conditionalFormatting>
  <conditionalFormatting sqref="D13:E14 E15">
    <cfRule type="containsBlanks" dxfId="40" priority="307">
      <formula>LEN(TRIM(D13))=0</formula>
    </cfRule>
  </conditionalFormatting>
  <conditionalFormatting sqref="D18:E20">
    <cfRule type="containsBlanks" dxfId="39" priority="234">
      <formula>LEN(TRIM(D18))=0</formula>
    </cfRule>
  </conditionalFormatting>
  <conditionalFormatting sqref="D23:E25">
    <cfRule type="containsBlanks" dxfId="38" priority="161">
      <formula>LEN(TRIM(D23))=0</formula>
    </cfRule>
  </conditionalFormatting>
  <conditionalFormatting sqref="D46:E47 G46:H47 D49:E49 G49:H49">
    <cfRule type="containsBlanks" dxfId="37" priority="301">
      <formula>LEN(TRIM(D46))=0</formula>
    </cfRule>
  </conditionalFormatting>
  <conditionalFormatting sqref="D52:E52 D54:E55">
    <cfRule type="containsBlanks" dxfId="36" priority="138">
      <formula>LEN(TRIM(D52))=0</formula>
    </cfRule>
  </conditionalFormatting>
  <conditionalFormatting sqref="D58:E68">
    <cfRule type="containsBlanks" dxfId="35" priority="19">
      <formula>LEN(TRIM(D58))=0</formula>
    </cfRule>
  </conditionalFormatting>
  <conditionalFormatting sqref="D48:I48">
    <cfRule type="containsBlanks" dxfId="34" priority="3">
      <formula>LEN(TRIM(D48))=0</formula>
    </cfRule>
  </conditionalFormatting>
  <conditionalFormatting sqref="D53:I53">
    <cfRule type="containsBlanks" dxfId="33" priority="2">
      <formula>LEN(TRIM(D53))=0</formula>
    </cfRule>
  </conditionalFormatting>
  <conditionalFormatting sqref="F8 F10:F11">
    <cfRule type="containsBlanks" dxfId="32" priority="36">
      <formula>LEN(TRIM(F8))=0</formula>
    </cfRule>
  </conditionalFormatting>
  <conditionalFormatting sqref="F13:F16">
    <cfRule type="containsBlanks" dxfId="31" priority="32">
      <formula>LEN(TRIM(F13))=0</formula>
    </cfRule>
  </conditionalFormatting>
  <conditionalFormatting sqref="F18:F21">
    <cfRule type="containsBlanks" dxfId="30" priority="31">
      <formula>LEN(TRIM(F18))=0</formula>
    </cfRule>
  </conditionalFormatting>
  <conditionalFormatting sqref="F23:F26">
    <cfRule type="containsBlanks" dxfId="29" priority="30">
      <formula>LEN(TRIM(F23))=0</formula>
    </cfRule>
  </conditionalFormatting>
  <conditionalFormatting sqref="F28:F32">
    <cfRule type="containsBlanks" dxfId="28" priority="29">
      <formula>LEN(TRIM(F28))=0</formula>
    </cfRule>
  </conditionalFormatting>
  <conditionalFormatting sqref="F34:F37">
    <cfRule type="containsBlanks" dxfId="27" priority="28">
      <formula>LEN(TRIM(F34))=0</formula>
    </cfRule>
  </conditionalFormatting>
  <conditionalFormatting sqref="F39:F44">
    <cfRule type="containsBlanks" dxfId="26" priority="27">
      <formula>LEN(TRIM(F39))=0</formula>
    </cfRule>
  </conditionalFormatting>
  <conditionalFormatting sqref="F46:F47 F49:F50">
    <cfRule type="containsBlanks" dxfId="25" priority="26">
      <formula>LEN(TRIM(F46))=0</formula>
    </cfRule>
  </conditionalFormatting>
  <conditionalFormatting sqref="F52 F54:F55">
    <cfRule type="containsBlanks" dxfId="24" priority="24">
      <formula>LEN(TRIM(F52))=0</formula>
    </cfRule>
  </conditionalFormatting>
  <conditionalFormatting sqref="F58:F68">
    <cfRule type="containsBlanks" dxfId="23" priority="23">
      <formula>LEN(TRIM(F58))=0</formula>
    </cfRule>
  </conditionalFormatting>
  <conditionalFormatting sqref="F56:G56">
    <cfRule type="containsBlanks" dxfId="22" priority="21">
      <formula>LEN(TRIM(F56))=0</formula>
    </cfRule>
  </conditionalFormatting>
  <conditionalFormatting sqref="F9:I9">
    <cfRule type="containsBlanks" dxfId="21" priority="4">
      <formula>LEN(TRIM(F9))=0</formula>
    </cfRule>
  </conditionalFormatting>
  <conditionalFormatting sqref="G15:G16">
    <cfRule type="containsBlanks" dxfId="20" priority="106">
      <formula>LEN(TRIM(G15))=0</formula>
    </cfRule>
  </conditionalFormatting>
  <conditionalFormatting sqref="G21">
    <cfRule type="containsBlanks" dxfId="19" priority="148">
      <formula>LEN(TRIM(G21))=0</formula>
    </cfRule>
  </conditionalFormatting>
  <conditionalFormatting sqref="G26">
    <cfRule type="containsBlanks" dxfId="18" priority="172">
      <formula>LEN(TRIM(G26))=0</formula>
    </cfRule>
  </conditionalFormatting>
  <conditionalFormatting sqref="G29:G32 C34:C37">
    <cfRule type="containsBlanks" dxfId="17" priority="53">
      <formula>LEN(TRIM(C29))=0</formula>
    </cfRule>
  </conditionalFormatting>
  <conditionalFormatting sqref="G8:H8 G10:H10">
    <cfRule type="containsBlanks" dxfId="16" priority="87">
      <formula>LEN(TRIM(G8))=0</formula>
    </cfRule>
  </conditionalFormatting>
  <conditionalFormatting sqref="G13:H14 H15">
    <cfRule type="containsBlanks" dxfId="15" priority="306">
      <formula>LEN(TRIM(G13))=0</formula>
    </cfRule>
  </conditionalFormatting>
  <conditionalFormatting sqref="G18:H20">
    <cfRule type="containsBlanks" dxfId="14" priority="158">
      <formula>LEN(TRIM(G18))=0</formula>
    </cfRule>
  </conditionalFormatting>
  <conditionalFormatting sqref="G23:H25">
    <cfRule type="containsBlanks" dxfId="13" priority="157">
      <formula>LEN(TRIM(G23))=0</formula>
    </cfRule>
  </conditionalFormatting>
  <conditionalFormatting sqref="G28:H28">
    <cfRule type="containsBlanks" dxfId="12" priority="245">
      <formula>LEN(TRIM(G28))=0</formula>
    </cfRule>
  </conditionalFormatting>
  <conditionalFormatting sqref="G34:H36">
    <cfRule type="containsBlanks" dxfId="11" priority="103">
      <formula>LEN(TRIM(G34))=0</formula>
    </cfRule>
  </conditionalFormatting>
  <conditionalFormatting sqref="G52:H52 G54:H55">
    <cfRule type="containsBlanks" dxfId="10" priority="137">
      <formula>LEN(TRIM(G52))=0</formula>
    </cfRule>
  </conditionalFormatting>
  <conditionalFormatting sqref="G58:H68">
    <cfRule type="containsBlanks" dxfId="9" priority="18">
      <formula>LEN(TRIM(G58))=0</formula>
    </cfRule>
  </conditionalFormatting>
  <conditionalFormatting sqref="H29:H31">
    <cfRule type="containsBlanks" dxfId="8" priority="105">
      <formula>LEN(TRIM(H29))=0</formula>
    </cfRule>
  </conditionalFormatting>
  <conditionalFormatting sqref="I8 I10:I11 I28:I32 E29:E31 I34:I37 I39:I44 I52 I54:I55">
    <cfRule type="containsBlanks" dxfId="7" priority="253">
      <formula>LEN(TRIM(E8))=0</formula>
    </cfRule>
  </conditionalFormatting>
  <conditionalFormatting sqref="I13:I16">
    <cfRule type="containsBlanks" dxfId="6" priority="89">
      <formula>LEN(TRIM(I13))=0</formula>
    </cfRule>
  </conditionalFormatting>
  <conditionalFormatting sqref="I18:I20">
    <cfRule type="containsBlanks" dxfId="5" priority="83">
      <formula>LEN(TRIM(I18))=0</formula>
    </cfRule>
  </conditionalFormatting>
  <conditionalFormatting sqref="I21">
    <cfRule type="containsBlanks" dxfId="4" priority="1">
      <formula>LEN(TRIM(I21))=0</formula>
    </cfRule>
  </conditionalFormatting>
  <conditionalFormatting sqref="I23:I26">
    <cfRule type="containsBlanks" dxfId="3" priority="81">
      <formula>LEN(TRIM(I23))=0</formula>
    </cfRule>
  </conditionalFormatting>
  <conditionalFormatting sqref="I46:I47 I49:I50">
    <cfRule type="containsBlanks" dxfId="2" priority="72">
      <formula>LEN(TRIM(I46))=0</formula>
    </cfRule>
  </conditionalFormatting>
  <conditionalFormatting sqref="I56">
    <cfRule type="containsBlanks" dxfId="1" priority="5">
      <formula>LEN(TRIM(I56))=0</formula>
    </cfRule>
  </conditionalFormatting>
  <conditionalFormatting sqref="I58:I68">
    <cfRule type="containsBlanks" dxfId="0" priority="68">
      <formula>LEN(TRIM(I58))=0</formula>
    </cfRule>
  </conditionalFormatting>
  <pageMargins left="0.75" right="0.75" top="1" bottom="1" header="0" footer="0"/>
  <pageSetup paperSize="9" orientation="portrait" horizontalDpi="0" verticalDpi="0"/>
  <ignoredErrors>
    <ignoredError sqref="J7" formulaRange="1"/>
    <ignoredError sqref="A7:A67" numberStoredAsText="1"/>
    <ignoredError sqref="I12:J59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6"/>
  <sheetViews>
    <sheetView showGridLines="0" zoomScaleNormal="100" zoomScalePageLayoutView="120" workbookViewId="0">
      <selection sqref="A1:H18"/>
    </sheetView>
  </sheetViews>
  <sheetFormatPr baseColWidth="10" defaultColWidth="10.85546875" defaultRowHeight="12.75" x14ac:dyDescent="0.2"/>
  <cols>
    <col min="1" max="1" width="14.140625" style="45" customWidth="1"/>
    <col min="2" max="7" width="8.85546875" style="45" customWidth="1"/>
    <col min="8" max="8" width="8.85546875" style="118" customWidth="1"/>
    <col min="9" max="9" width="10.85546875" style="142"/>
    <col min="10" max="10" width="10.85546875" style="118"/>
    <col min="11" max="16384" width="10.85546875" style="45"/>
  </cols>
  <sheetData>
    <row r="1" spans="1:13" ht="15" customHeight="1" x14ac:dyDescent="0.25">
      <c r="A1" s="98" t="s">
        <v>375</v>
      </c>
      <c r="B1" s="4"/>
      <c r="C1" s="4"/>
      <c r="D1" s="4"/>
      <c r="E1" s="3"/>
      <c r="F1" s="3"/>
      <c r="G1" s="3"/>
      <c r="H1" s="119"/>
    </row>
    <row r="2" spans="1:13" ht="3" customHeight="1" x14ac:dyDescent="0.25">
      <c r="A2" s="3"/>
      <c r="B2" s="4"/>
      <c r="C2" s="4"/>
      <c r="D2" s="4"/>
      <c r="E2" s="4"/>
      <c r="F2" s="3"/>
      <c r="G2" s="3"/>
      <c r="H2" s="119"/>
    </row>
    <row r="3" spans="1:13" ht="14.1" customHeight="1" x14ac:dyDescent="0.2">
      <c r="A3" s="256" t="s">
        <v>27</v>
      </c>
      <c r="B3" s="258" t="s">
        <v>374</v>
      </c>
      <c r="C3" s="259"/>
      <c r="D3" s="259"/>
      <c r="E3" s="259"/>
      <c r="F3" s="259"/>
      <c r="G3" s="260"/>
      <c r="H3" s="238" t="s">
        <v>28</v>
      </c>
    </row>
    <row r="4" spans="1:13" ht="14.1" customHeight="1" x14ac:dyDescent="0.2">
      <c r="A4" s="257"/>
      <c r="B4" s="163">
        <v>2019</v>
      </c>
      <c r="C4" s="163">
        <v>2020</v>
      </c>
      <c r="D4" s="163">
        <v>2021</v>
      </c>
      <c r="E4" s="163">
        <v>2022</v>
      </c>
      <c r="F4" s="163">
        <v>2023</v>
      </c>
      <c r="G4" s="163" t="s">
        <v>320</v>
      </c>
      <c r="H4" s="239" t="s">
        <v>321</v>
      </c>
    </row>
    <row r="5" spans="1:13" ht="8.1" customHeight="1" x14ac:dyDescent="0.25">
      <c r="A5" s="56"/>
      <c r="B5" s="56"/>
      <c r="C5" s="56"/>
      <c r="D5" s="56"/>
      <c r="E5" s="56"/>
      <c r="F5" s="56"/>
      <c r="G5" s="56"/>
      <c r="H5" s="119"/>
    </row>
    <row r="6" spans="1:13" ht="13.5" x14ac:dyDescent="0.25">
      <c r="A6" s="180" t="s">
        <v>49</v>
      </c>
      <c r="B6" s="6"/>
      <c r="C6" s="7"/>
      <c r="D6" s="7"/>
      <c r="E6" s="7"/>
      <c r="F6" s="7"/>
      <c r="G6" s="7"/>
      <c r="H6" s="119"/>
    </row>
    <row r="7" spans="1:13" ht="13.5" x14ac:dyDescent="0.25">
      <c r="A7" s="76" t="s">
        <v>54</v>
      </c>
      <c r="B7" s="234">
        <v>4203803.0080889938</v>
      </c>
      <c r="C7" s="234">
        <v>4385124.3836319987</v>
      </c>
      <c r="D7" s="234">
        <v>4739042.2041209945</v>
      </c>
      <c r="E7" s="234">
        <v>5149279.5206190106</v>
      </c>
      <c r="F7" s="234">
        <v>4879025.8875539936</v>
      </c>
      <c r="G7" s="234">
        <v>4956615.5695629995</v>
      </c>
      <c r="H7" s="206">
        <f>(G7/F7-1)</f>
        <v>1.5902699390657249E-2</v>
      </c>
      <c r="J7" s="117"/>
      <c r="K7" s="117"/>
      <c r="L7" s="117"/>
      <c r="M7" s="117"/>
    </row>
    <row r="8" spans="1:13" ht="13.5" x14ac:dyDescent="0.25">
      <c r="A8" s="76" t="s">
        <v>56</v>
      </c>
      <c r="B8" s="234">
        <v>7392946.1704299944</v>
      </c>
      <c r="C8" s="234">
        <v>7747834.1831999989</v>
      </c>
      <c r="D8" s="234">
        <v>9088255.3631800003</v>
      </c>
      <c r="E8" s="234">
        <v>10249648.386559995</v>
      </c>
      <c r="F8" s="234">
        <v>10544796.658179997</v>
      </c>
      <c r="G8" s="234">
        <v>12797548.23983999</v>
      </c>
      <c r="H8" s="206">
        <f>(G8/F8-1)</f>
        <v>0.21363632269878319</v>
      </c>
      <c r="K8" s="117"/>
      <c r="L8" s="117"/>
    </row>
    <row r="9" spans="1:13" ht="14.25" customHeight="1" x14ac:dyDescent="0.25">
      <c r="A9" s="2"/>
      <c r="B9" s="3"/>
      <c r="C9" s="234"/>
      <c r="D9" s="3"/>
      <c r="E9" s="235"/>
      <c r="F9" s="125"/>
      <c r="G9" s="125"/>
      <c r="H9" s="207"/>
      <c r="J9" s="117"/>
    </row>
    <row r="10" spans="1:13" ht="13.5" x14ac:dyDescent="0.25">
      <c r="A10" s="180" t="s">
        <v>50</v>
      </c>
      <c r="B10" s="236"/>
      <c r="C10" s="236"/>
      <c r="D10" s="236"/>
      <c r="E10" s="234"/>
      <c r="F10" s="234"/>
      <c r="G10" s="234"/>
      <c r="H10" s="207"/>
      <c r="J10" s="117"/>
    </row>
    <row r="11" spans="1:13" ht="13.5" x14ac:dyDescent="0.25">
      <c r="A11" s="76" t="s">
        <v>54</v>
      </c>
      <c r="B11" s="234">
        <v>10507068.782327006</v>
      </c>
      <c r="C11" s="234">
        <v>10675814.197357005</v>
      </c>
      <c r="D11" s="234">
        <v>10425684.525523998</v>
      </c>
      <c r="E11" s="234">
        <v>10092454.750847004</v>
      </c>
      <c r="F11" s="234">
        <v>9844250.665163001</v>
      </c>
      <c r="G11" s="234">
        <v>11144756.694367001</v>
      </c>
      <c r="H11" s="206">
        <f>(G11/F11-1)</f>
        <v>0.13210817902130967</v>
      </c>
      <c r="J11" s="117"/>
    </row>
    <row r="12" spans="1:13" ht="13.5" x14ac:dyDescent="0.25">
      <c r="A12" s="149" t="s">
        <v>55</v>
      </c>
      <c r="B12" s="237">
        <v>5025443.8899470009</v>
      </c>
      <c r="C12" s="237">
        <v>5169963.3145469986</v>
      </c>
      <c r="D12" s="237">
        <v>6695257.7906150017</v>
      </c>
      <c r="E12" s="237">
        <v>7622670.2534770062</v>
      </c>
      <c r="F12" s="237">
        <v>6789531.6817199979</v>
      </c>
      <c r="G12" s="237">
        <v>6862698.2762610018</v>
      </c>
      <c r="H12" s="206">
        <f>(G12/F12-1)</f>
        <v>1.0776383110192356E-2</v>
      </c>
    </row>
    <row r="13" spans="1:13" ht="7.5" customHeight="1" x14ac:dyDescent="0.25">
      <c r="A13" s="140"/>
      <c r="B13" s="148"/>
      <c r="C13" s="148"/>
      <c r="D13" s="148"/>
      <c r="E13" s="148"/>
      <c r="F13" s="148"/>
      <c r="G13" s="148"/>
      <c r="H13" s="150"/>
    </row>
    <row r="14" spans="1:13" ht="9" customHeight="1" x14ac:dyDescent="0.25">
      <c r="A14" s="8" t="s">
        <v>43</v>
      </c>
      <c r="B14" s="9"/>
      <c r="C14" s="9"/>
      <c r="D14" s="9"/>
      <c r="E14" s="9"/>
      <c r="F14" s="9"/>
      <c r="G14" s="9"/>
      <c r="H14" s="119"/>
    </row>
    <row r="15" spans="1:13" ht="9" customHeight="1" x14ac:dyDescent="0.25">
      <c r="A15" s="11" t="s">
        <v>20</v>
      </c>
      <c r="B15" s="9"/>
      <c r="C15" s="9"/>
      <c r="D15" s="9"/>
      <c r="E15" s="9"/>
      <c r="F15" s="9"/>
      <c r="G15" s="9"/>
      <c r="H15" s="119"/>
    </row>
    <row r="16" spans="1:13" s="3" customFormat="1" ht="9" customHeight="1" x14ac:dyDescent="0.25">
      <c r="A16" s="233" t="s">
        <v>372</v>
      </c>
      <c r="B16" s="5"/>
      <c r="C16" s="125"/>
      <c r="D16" s="125"/>
      <c r="E16" s="125"/>
      <c r="F16" s="147"/>
      <c r="G16" s="147"/>
      <c r="H16" s="119"/>
      <c r="I16" s="144"/>
      <c r="J16" s="119"/>
    </row>
    <row r="17" spans="1:10" s="3" customFormat="1" ht="9" customHeight="1" x14ac:dyDescent="0.25">
      <c r="A17" s="233" t="s">
        <v>373</v>
      </c>
      <c r="B17" s="5"/>
      <c r="C17" s="57"/>
      <c r="D17" s="125"/>
      <c r="E17" s="125"/>
      <c r="F17" s="125"/>
      <c r="G17" s="125"/>
      <c r="H17" s="119"/>
      <c r="I17" s="144"/>
      <c r="J17" s="119"/>
    </row>
    <row r="18" spans="1:10" s="3" customFormat="1" x14ac:dyDescent="0.25">
      <c r="B18" s="5"/>
      <c r="C18" s="125"/>
      <c r="D18" s="125"/>
      <c r="E18" s="125"/>
      <c r="F18" s="125"/>
      <c r="G18" s="125"/>
      <c r="H18" s="119"/>
      <c r="I18" s="144"/>
      <c r="J18" s="119"/>
    </row>
    <row r="19" spans="1:10" s="3" customFormat="1" x14ac:dyDescent="0.25">
      <c r="B19" s="5"/>
      <c r="C19" s="125"/>
      <c r="D19" s="125"/>
      <c r="E19" s="125"/>
      <c r="F19" s="125"/>
      <c r="G19" s="125"/>
      <c r="H19" s="119"/>
      <c r="I19" s="143"/>
      <c r="J19" s="119"/>
    </row>
    <row r="20" spans="1:10" s="3" customFormat="1" x14ac:dyDescent="0.25">
      <c r="B20" s="5"/>
      <c r="C20" s="125"/>
      <c r="D20" s="125"/>
      <c r="E20" s="125"/>
      <c r="F20" s="125"/>
      <c r="G20" s="125"/>
      <c r="I20" s="143"/>
      <c r="J20" s="119"/>
    </row>
    <row r="21" spans="1:10" s="3" customFormat="1" x14ac:dyDescent="0.25">
      <c r="C21" s="125"/>
      <c r="D21" s="125"/>
      <c r="E21" s="125"/>
      <c r="F21" s="125"/>
      <c r="G21" s="125"/>
      <c r="I21" s="143"/>
      <c r="J21" s="119"/>
    </row>
    <row r="22" spans="1:10" s="3" customFormat="1" x14ac:dyDescent="0.25">
      <c r="C22" s="125"/>
      <c r="D22" s="125"/>
      <c r="E22" s="125"/>
      <c r="F22" s="125"/>
      <c r="G22" s="125"/>
      <c r="I22" s="143"/>
      <c r="J22" s="119"/>
    </row>
    <row r="23" spans="1:10" s="3" customFormat="1" x14ac:dyDescent="0.25">
      <c r="C23" s="125"/>
      <c r="D23" s="125"/>
      <c r="E23" s="125"/>
      <c r="F23" s="125"/>
      <c r="G23" s="125"/>
      <c r="H23" s="119"/>
      <c r="I23" s="143"/>
      <c r="J23" s="119"/>
    </row>
    <row r="24" spans="1:10" s="3" customFormat="1" x14ac:dyDescent="0.25">
      <c r="H24" s="119"/>
      <c r="I24" s="144"/>
      <c r="J24" s="119"/>
    </row>
    <row r="25" spans="1:10" s="3" customFormat="1" x14ac:dyDescent="0.25">
      <c r="H25" s="119"/>
      <c r="I25" s="144"/>
      <c r="J25" s="119"/>
    </row>
    <row r="26" spans="1:10" s="3" customFormat="1" x14ac:dyDescent="0.25">
      <c r="H26" s="119"/>
      <c r="I26" s="144"/>
      <c r="J26" s="119"/>
    </row>
  </sheetData>
  <mergeCells count="2">
    <mergeCell ref="A3:A4"/>
    <mergeCell ref="B3:G3"/>
  </mergeCells>
  <phoneticPr fontId="8" type="noConversion"/>
  <pageMargins left="0.75" right="0.75" top="1" bottom="1" header="0" footer="0"/>
  <pageSetup paperSize="9"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G58"/>
  <sheetViews>
    <sheetView showGridLines="0" zoomScaleNormal="100" zoomScalePageLayoutView="120" workbookViewId="0">
      <selection sqref="A1:E56"/>
    </sheetView>
  </sheetViews>
  <sheetFormatPr baseColWidth="10" defaultColWidth="11.42578125" defaultRowHeight="13.5" x14ac:dyDescent="0.2"/>
  <cols>
    <col min="1" max="1" width="8.28515625" style="15" customWidth="1"/>
    <col min="2" max="2" width="36.85546875" style="15" customWidth="1"/>
    <col min="3" max="4" width="8.140625" style="15" customWidth="1"/>
    <col min="5" max="5" width="7.140625" style="15" customWidth="1"/>
    <col min="6" max="6" width="11.42578125" style="15"/>
    <col min="7" max="7" width="11.42578125" style="128"/>
    <col min="8" max="16384" width="11.42578125" style="15"/>
  </cols>
  <sheetData>
    <row r="1" spans="1:7" ht="14.1" customHeight="1" x14ac:dyDescent="0.25">
      <c r="A1" s="72" t="s">
        <v>322</v>
      </c>
    </row>
    <row r="2" spans="1:7" s="86" customFormat="1" x14ac:dyDescent="0.2">
      <c r="A2" s="86" t="s">
        <v>348</v>
      </c>
      <c r="F2" s="15"/>
      <c r="G2" s="131"/>
    </row>
    <row r="3" spans="1:7" ht="3" customHeight="1" x14ac:dyDescent="0.2">
      <c r="A3" s="1"/>
      <c r="B3" s="1"/>
      <c r="C3" s="1"/>
      <c r="D3" s="1"/>
      <c r="E3" s="1"/>
    </row>
    <row r="4" spans="1:7" s="16" customFormat="1" ht="13.35" customHeight="1" x14ac:dyDescent="0.2">
      <c r="A4" s="265" t="s">
        <v>17</v>
      </c>
      <c r="B4" s="266" t="s">
        <v>19</v>
      </c>
      <c r="C4" s="264" t="s">
        <v>56</v>
      </c>
      <c r="D4" s="264"/>
      <c r="E4" s="261" t="s">
        <v>326</v>
      </c>
      <c r="G4" s="129"/>
    </row>
    <row r="5" spans="1:7" s="16" customFormat="1" ht="13.35" customHeight="1" x14ac:dyDescent="0.2">
      <c r="A5" s="265"/>
      <c r="B5" s="266"/>
      <c r="C5" s="164">
        <v>2023</v>
      </c>
      <c r="D5" s="165" t="s">
        <v>320</v>
      </c>
      <c r="E5" s="261"/>
      <c r="G5" s="129"/>
    </row>
    <row r="6" spans="1:7" s="16" customFormat="1" ht="5.0999999999999996" customHeight="1" x14ac:dyDescent="0.2">
      <c r="A6" s="91"/>
      <c r="B6" s="92"/>
      <c r="C6" s="93"/>
      <c r="D6" s="78"/>
      <c r="E6" s="94"/>
      <c r="G6" s="129"/>
    </row>
    <row r="7" spans="1:7" ht="15.75" customHeight="1" x14ac:dyDescent="0.2">
      <c r="A7" s="262" t="s">
        <v>21</v>
      </c>
      <c r="B7" s="262"/>
      <c r="C7" s="181">
        <v>10544796.658179997</v>
      </c>
      <c r="D7" s="181">
        <v>12797548.23983999</v>
      </c>
      <c r="E7" s="209">
        <v>0.21363632269878319</v>
      </c>
      <c r="F7" s="16"/>
      <c r="G7" s="129"/>
    </row>
    <row r="8" spans="1:7" s="86" customFormat="1" ht="4.3499999999999996" customHeight="1" x14ac:dyDescent="0.2">
      <c r="A8" s="12"/>
      <c r="B8" s="13"/>
      <c r="C8" s="102"/>
      <c r="D8" s="102"/>
      <c r="E8" s="57"/>
      <c r="G8" s="129"/>
    </row>
    <row r="9" spans="1:7" ht="12" customHeight="1" x14ac:dyDescent="0.2">
      <c r="A9" s="12" t="s">
        <v>68</v>
      </c>
      <c r="B9" s="13" t="s">
        <v>306</v>
      </c>
      <c r="C9" s="103">
        <v>1675973.2462100019</v>
      </c>
      <c r="D9" s="103">
        <v>2269728.6220699977</v>
      </c>
      <c r="E9" s="208">
        <v>0.3542749725884331</v>
      </c>
      <c r="G9" s="129"/>
    </row>
    <row r="10" spans="1:7" ht="12" customHeight="1" x14ac:dyDescent="0.2">
      <c r="A10" s="12" t="s">
        <v>10</v>
      </c>
      <c r="B10" s="13" t="s">
        <v>202</v>
      </c>
      <c r="C10" s="103">
        <v>1745478.6023399956</v>
      </c>
      <c r="D10" s="103">
        <v>1705215.599430002</v>
      </c>
      <c r="E10" s="208">
        <v>-2.3067027493786973E-2</v>
      </c>
      <c r="G10" s="129"/>
    </row>
    <row r="11" spans="1:7" ht="12" customHeight="1" x14ac:dyDescent="0.2">
      <c r="A11" s="12" t="s">
        <v>63</v>
      </c>
      <c r="B11" s="13" t="s">
        <v>241</v>
      </c>
      <c r="C11" s="103">
        <v>963426.94922999945</v>
      </c>
      <c r="D11" s="103">
        <v>1247959.2437400001</v>
      </c>
      <c r="E11" s="208">
        <v>0.29533354317876159</v>
      </c>
      <c r="G11" s="129"/>
    </row>
    <row r="12" spans="1:7" ht="12" customHeight="1" x14ac:dyDescent="0.2">
      <c r="A12" s="12" t="s">
        <v>9</v>
      </c>
      <c r="B12" s="13" t="s">
        <v>307</v>
      </c>
      <c r="C12" s="103">
        <v>827280.08291</v>
      </c>
      <c r="D12" s="103">
        <v>1100871.6463299997</v>
      </c>
      <c r="E12" s="208">
        <v>0.33071213615783823</v>
      </c>
      <c r="G12" s="129"/>
    </row>
    <row r="13" spans="1:7" ht="12" customHeight="1" x14ac:dyDescent="0.2">
      <c r="A13" s="12" t="s">
        <v>69</v>
      </c>
      <c r="B13" s="13" t="s">
        <v>309</v>
      </c>
      <c r="C13" s="103">
        <v>219481.20678999994</v>
      </c>
      <c r="D13" s="103">
        <v>739955.95278999989</v>
      </c>
      <c r="E13" s="208">
        <v>2.3713863870722709</v>
      </c>
      <c r="G13" s="129"/>
    </row>
    <row r="14" spans="1:7" ht="12" customHeight="1" x14ac:dyDescent="0.2">
      <c r="A14" s="12" t="s">
        <v>12</v>
      </c>
      <c r="B14" s="13" t="s">
        <v>308</v>
      </c>
      <c r="C14" s="103">
        <v>391214.03066999925</v>
      </c>
      <c r="D14" s="103">
        <v>406707.59031000012</v>
      </c>
      <c r="E14" s="208">
        <v>3.9603793385084796E-2</v>
      </c>
      <c r="G14" s="129"/>
    </row>
    <row r="15" spans="1:7" ht="12" customHeight="1" x14ac:dyDescent="0.2">
      <c r="A15" s="12" t="s">
        <v>11</v>
      </c>
      <c r="B15" s="13" t="s">
        <v>203</v>
      </c>
      <c r="C15" s="103">
        <v>254730.16817999943</v>
      </c>
      <c r="D15" s="103">
        <v>316986.25313999975</v>
      </c>
      <c r="E15" s="208">
        <v>0.24440012506099573</v>
      </c>
      <c r="G15" s="129"/>
    </row>
    <row r="16" spans="1:7" s="86" customFormat="1" ht="12" customHeight="1" x14ac:dyDescent="0.2">
      <c r="A16" s="12" t="s">
        <v>67</v>
      </c>
      <c r="B16" s="13" t="s">
        <v>227</v>
      </c>
      <c r="C16" s="103">
        <v>171297.56512000001</v>
      </c>
      <c r="D16" s="103">
        <v>254928.74992000032</v>
      </c>
      <c r="E16" s="208">
        <v>0.48822167869936561</v>
      </c>
      <c r="G16" s="129"/>
    </row>
    <row r="17" spans="1:7" ht="12" customHeight="1" x14ac:dyDescent="0.2">
      <c r="A17" s="12" t="s">
        <v>34</v>
      </c>
      <c r="B17" s="13" t="s">
        <v>341</v>
      </c>
      <c r="C17" s="103">
        <v>227629.87325999985</v>
      </c>
      <c r="D17" s="103">
        <v>224813.66739999995</v>
      </c>
      <c r="E17" s="208">
        <v>-1.2371864112858399E-2</v>
      </c>
      <c r="G17" s="145"/>
    </row>
    <row r="18" spans="1:7" ht="12" customHeight="1" x14ac:dyDescent="0.2">
      <c r="A18" s="12" t="s">
        <v>64</v>
      </c>
      <c r="B18" s="13" t="s">
        <v>208</v>
      </c>
      <c r="C18" s="103">
        <v>97774.805859999993</v>
      </c>
      <c r="D18" s="103">
        <v>133448.90431000013</v>
      </c>
      <c r="E18" s="208">
        <v>0.36485982392110827</v>
      </c>
      <c r="G18" s="145"/>
    </row>
    <row r="19" spans="1:7" s="86" customFormat="1" ht="12" customHeight="1" x14ac:dyDescent="0.2">
      <c r="A19" s="12" t="s">
        <v>90</v>
      </c>
      <c r="B19" s="13" t="s">
        <v>245</v>
      </c>
      <c r="C19" s="103">
        <v>136941.44069000002</v>
      </c>
      <c r="D19" s="103">
        <v>130125.97168999995</v>
      </c>
      <c r="E19" s="208">
        <v>-4.9769222272376457E-2</v>
      </c>
      <c r="G19" s="145"/>
    </row>
    <row r="20" spans="1:7" s="86" customFormat="1" ht="12" customHeight="1" x14ac:dyDescent="0.2">
      <c r="A20" s="12" t="s">
        <v>101</v>
      </c>
      <c r="B20" s="13" t="s">
        <v>207</v>
      </c>
      <c r="C20" s="103">
        <v>103706.89804000003</v>
      </c>
      <c r="D20" s="103">
        <v>127228.01154000006</v>
      </c>
      <c r="E20" s="208">
        <v>0.22680375119240259</v>
      </c>
      <c r="G20" s="131"/>
    </row>
    <row r="21" spans="1:7" s="86" customFormat="1" ht="7.35" customHeight="1" x14ac:dyDescent="0.2">
      <c r="A21" s="12"/>
      <c r="B21" s="13"/>
      <c r="C21" s="14"/>
      <c r="D21" s="14"/>
      <c r="E21" s="57"/>
      <c r="G21" s="131"/>
    </row>
    <row r="22" spans="1:7" s="86" customFormat="1" ht="15.75" customHeight="1" x14ac:dyDescent="0.2">
      <c r="A22" s="262" t="s">
        <v>51</v>
      </c>
      <c r="B22" s="262"/>
      <c r="C22" s="181">
        <v>6243208.7158200061</v>
      </c>
      <c r="D22" s="181">
        <v>6314207.3051589904</v>
      </c>
      <c r="E22" s="182">
        <v>1.1372131314315581</v>
      </c>
      <c r="G22" s="131"/>
    </row>
    <row r="23" spans="1:7" s="86" customFormat="1" ht="6.75" customHeight="1" x14ac:dyDescent="0.2">
      <c r="A23" s="12"/>
      <c r="B23" s="13"/>
      <c r="C23" s="14"/>
      <c r="D23" s="14"/>
      <c r="E23" s="57"/>
      <c r="G23" s="131"/>
    </row>
    <row r="24" spans="1:7" ht="12" customHeight="1" x14ac:dyDescent="0.2">
      <c r="A24" s="12" t="s">
        <v>68</v>
      </c>
      <c r="B24" s="13" t="s">
        <v>306</v>
      </c>
      <c r="C24" s="103">
        <v>0</v>
      </c>
      <c r="D24" s="103">
        <v>0</v>
      </c>
      <c r="E24" s="225">
        <v>0</v>
      </c>
      <c r="G24" s="131"/>
    </row>
    <row r="25" spans="1:7" ht="12" customHeight="1" x14ac:dyDescent="0.2">
      <c r="A25" s="12" t="s">
        <v>10</v>
      </c>
      <c r="B25" s="13" t="s">
        <v>202</v>
      </c>
      <c r="C25" s="103">
        <v>17.28</v>
      </c>
      <c r="D25" s="103">
        <v>146.44900000000001</v>
      </c>
      <c r="E25" s="208">
        <v>7.4750578703703709</v>
      </c>
      <c r="F25" s="14"/>
      <c r="G25" s="131"/>
    </row>
    <row r="26" spans="1:7" ht="12" customHeight="1" x14ac:dyDescent="0.2">
      <c r="A26" s="12" t="s">
        <v>63</v>
      </c>
      <c r="B26" s="13" t="s">
        <v>241</v>
      </c>
      <c r="C26" s="103">
        <v>0</v>
      </c>
      <c r="D26" s="103">
        <v>248.4</v>
      </c>
      <c r="E26" s="225">
        <v>0</v>
      </c>
      <c r="F26" s="14"/>
      <c r="G26" s="131"/>
    </row>
    <row r="27" spans="1:7" ht="12" customHeight="1" x14ac:dyDescent="0.2">
      <c r="A27" s="12" t="s">
        <v>9</v>
      </c>
      <c r="B27" s="13" t="s">
        <v>307</v>
      </c>
      <c r="C27" s="103">
        <v>0</v>
      </c>
      <c r="D27" s="103">
        <v>0</v>
      </c>
      <c r="E27" s="225">
        <v>0</v>
      </c>
      <c r="F27" s="14"/>
      <c r="G27" s="131"/>
    </row>
    <row r="28" spans="1:7" ht="12" customHeight="1" x14ac:dyDescent="0.2">
      <c r="A28" s="12" t="s">
        <v>69</v>
      </c>
      <c r="B28" s="13" t="s">
        <v>309</v>
      </c>
      <c r="C28" s="103">
        <v>284.73153300000001</v>
      </c>
      <c r="D28" s="103">
        <v>1012.7906499999999</v>
      </c>
      <c r="E28" s="208">
        <v>2.5570020620090572</v>
      </c>
      <c r="F28" s="14"/>
      <c r="G28" s="131"/>
    </row>
    <row r="29" spans="1:7" ht="12" customHeight="1" x14ac:dyDescent="0.2">
      <c r="A29" s="12" t="s">
        <v>12</v>
      </c>
      <c r="B29" s="13" t="s">
        <v>308</v>
      </c>
      <c r="C29" s="103">
        <v>0</v>
      </c>
      <c r="D29" s="103">
        <v>0</v>
      </c>
      <c r="E29" s="208">
        <v>0</v>
      </c>
      <c r="F29" s="14"/>
      <c r="G29" s="131"/>
    </row>
    <row r="30" spans="1:7" ht="12" customHeight="1" x14ac:dyDescent="0.2">
      <c r="A30" s="12" t="s">
        <v>11</v>
      </c>
      <c r="B30" s="13" t="s">
        <v>203</v>
      </c>
      <c r="C30" s="103">
        <v>3.6793330000000002</v>
      </c>
      <c r="D30" s="103">
        <v>41.292735999999998</v>
      </c>
      <c r="E30" s="208">
        <v>10.222886322058915</v>
      </c>
      <c r="F30" s="14"/>
      <c r="G30" s="131"/>
    </row>
    <row r="31" spans="1:7" s="86" customFormat="1" ht="12" customHeight="1" x14ac:dyDescent="0.2">
      <c r="A31" s="12" t="s">
        <v>67</v>
      </c>
      <c r="B31" s="13" t="s">
        <v>227</v>
      </c>
      <c r="C31" s="103">
        <v>0</v>
      </c>
      <c r="D31" s="103">
        <v>0</v>
      </c>
      <c r="E31" s="225">
        <v>0</v>
      </c>
      <c r="F31" s="14"/>
      <c r="G31" s="131"/>
    </row>
    <row r="32" spans="1:7" ht="12" customHeight="1" x14ac:dyDescent="0.2">
      <c r="A32" s="12" t="s">
        <v>34</v>
      </c>
      <c r="B32" s="13" t="s">
        <v>341</v>
      </c>
      <c r="C32" s="103">
        <v>114089.98159400003</v>
      </c>
      <c r="D32" s="103">
        <v>103184.33578299997</v>
      </c>
      <c r="E32" s="208">
        <v>-9.5588110880838073E-2</v>
      </c>
      <c r="F32" s="14"/>
      <c r="G32" s="131"/>
    </row>
    <row r="33" spans="1:7" ht="12" customHeight="1" x14ac:dyDescent="0.2">
      <c r="A33" s="12" t="s">
        <v>64</v>
      </c>
      <c r="B33" s="13" t="s">
        <v>208</v>
      </c>
      <c r="C33" s="103">
        <v>92.577999999999989</v>
      </c>
      <c r="D33" s="103">
        <v>60.324672</v>
      </c>
      <c r="E33" s="208">
        <v>-0.34839084879777049</v>
      </c>
      <c r="F33" s="14"/>
      <c r="G33" s="131"/>
    </row>
    <row r="34" spans="1:7" s="86" customFormat="1" ht="12" customHeight="1" x14ac:dyDescent="0.2">
      <c r="A34" s="12" t="s">
        <v>90</v>
      </c>
      <c r="B34" s="13" t="s">
        <v>245</v>
      </c>
      <c r="C34" s="103">
        <v>0</v>
      </c>
      <c r="D34" s="103">
        <v>13.938639999999999</v>
      </c>
      <c r="E34" s="225">
        <v>0</v>
      </c>
      <c r="F34" s="14"/>
      <c r="G34" s="131"/>
    </row>
    <row r="35" spans="1:7" s="86" customFormat="1" ht="12" customHeight="1" x14ac:dyDescent="0.2">
      <c r="A35" s="12" t="s">
        <v>101</v>
      </c>
      <c r="B35" s="13" t="s">
        <v>207</v>
      </c>
      <c r="C35" s="103">
        <v>0</v>
      </c>
      <c r="D35" s="103">
        <v>0</v>
      </c>
      <c r="E35" s="225">
        <v>0</v>
      </c>
      <c r="F35" s="14"/>
      <c r="G35" s="131"/>
    </row>
    <row r="36" spans="1:7" s="86" customFormat="1" ht="6" customHeight="1" x14ac:dyDescent="0.2">
      <c r="A36" s="12"/>
      <c r="B36" s="13"/>
      <c r="C36" s="103"/>
      <c r="D36" s="103"/>
      <c r="E36" s="57"/>
      <c r="G36" s="131"/>
    </row>
    <row r="37" spans="1:7" s="86" customFormat="1" ht="15.75" customHeight="1" x14ac:dyDescent="0.2">
      <c r="A37" s="263" t="s">
        <v>3</v>
      </c>
      <c r="B37" s="263"/>
      <c r="C37" s="166">
        <v>4301587.9423599904</v>
      </c>
      <c r="D37" s="166">
        <v>6483340.9346809993</v>
      </c>
      <c r="E37" s="209">
        <v>0.50719711454371152</v>
      </c>
      <c r="G37" s="131"/>
    </row>
    <row r="38" spans="1:7" s="86" customFormat="1" ht="6.6" customHeight="1" x14ac:dyDescent="0.2">
      <c r="A38" s="81"/>
      <c r="B38" s="81"/>
      <c r="C38" s="104"/>
      <c r="D38" s="104"/>
      <c r="E38" s="57"/>
      <c r="G38" s="131"/>
    </row>
    <row r="39" spans="1:7" s="86" customFormat="1" ht="12" customHeight="1" x14ac:dyDescent="0.2">
      <c r="A39" s="12" t="s">
        <v>68</v>
      </c>
      <c r="B39" s="13" t="s">
        <v>306</v>
      </c>
      <c r="C39" s="103">
        <v>1675973.2462100019</v>
      </c>
      <c r="D39" s="103">
        <v>2269728.6220699977</v>
      </c>
      <c r="E39" s="208">
        <v>0.3542749725884331</v>
      </c>
      <c r="G39" s="131"/>
    </row>
    <row r="40" spans="1:7" ht="12" customHeight="1" x14ac:dyDescent="0.2">
      <c r="A40" s="12" t="s">
        <v>10</v>
      </c>
      <c r="B40" s="13" t="s">
        <v>202</v>
      </c>
      <c r="C40" s="103">
        <v>1745461.3223399955</v>
      </c>
      <c r="D40" s="103">
        <v>1705069.150430002</v>
      </c>
      <c r="E40" s="208">
        <v>-2.314125864206662E-2</v>
      </c>
    </row>
    <row r="41" spans="1:7" ht="12" customHeight="1" x14ac:dyDescent="0.2">
      <c r="A41" s="12" t="s">
        <v>63</v>
      </c>
      <c r="B41" s="13" t="s">
        <v>241</v>
      </c>
      <c r="C41" s="103">
        <v>963426.94922999945</v>
      </c>
      <c r="D41" s="103">
        <v>1247710.8437400002</v>
      </c>
      <c r="E41" s="208">
        <v>0.29507571356313966</v>
      </c>
    </row>
    <row r="42" spans="1:7" ht="12" customHeight="1" x14ac:dyDescent="0.2">
      <c r="A42" s="12" t="s">
        <v>9</v>
      </c>
      <c r="B42" s="13" t="s">
        <v>307</v>
      </c>
      <c r="C42" s="103">
        <v>827280.08291</v>
      </c>
      <c r="D42" s="103">
        <v>1100871.6463299997</v>
      </c>
      <c r="E42" s="208">
        <v>0.33071213615783823</v>
      </c>
    </row>
    <row r="43" spans="1:7" ht="12" customHeight="1" x14ac:dyDescent="0.2">
      <c r="A43" s="12" t="s">
        <v>69</v>
      </c>
      <c r="B43" s="13" t="s">
        <v>309</v>
      </c>
      <c r="C43" s="103">
        <v>219196.47525699993</v>
      </c>
      <c r="D43" s="103">
        <v>738943.16213999991</v>
      </c>
      <c r="E43" s="208">
        <v>2.3711452762806329</v>
      </c>
    </row>
    <row r="44" spans="1:7" ht="12" customHeight="1" x14ac:dyDescent="0.2">
      <c r="A44" s="12" t="s">
        <v>12</v>
      </c>
      <c r="B44" s="13" t="s">
        <v>308</v>
      </c>
      <c r="C44" s="103">
        <v>391214.03066999925</v>
      </c>
      <c r="D44" s="103">
        <v>406707.59031000012</v>
      </c>
      <c r="E44" s="208">
        <v>3.9603793385084796E-2</v>
      </c>
    </row>
    <row r="45" spans="1:7" ht="12" customHeight="1" x14ac:dyDescent="0.2">
      <c r="A45" s="12" t="s">
        <v>11</v>
      </c>
      <c r="B45" s="13" t="s">
        <v>203</v>
      </c>
      <c r="C45" s="103">
        <v>254726.48884699942</v>
      </c>
      <c r="D45" s="103">
        <v>316944.96040399978</v>
      </c>
      <c r="E45" s="208">
        <v>0.24425599331513448</v>
      </c>
    </row>
    <row r="46" spans="1:7" ht="12" customHeight="1" x14ac:dyDescent="0.2">
      <c r="A46" s="12" t="s">
        <v>67</v>
      </c>
      <c r="B46" s="13" t="s">
        <v>227</v>
      </c>
      <c r="C46" s="103">
        <v>171297.56512000001</v>
      </c>
      <c r="D46" s="103">
        <v>254928.74992000032</v>
      </c>
      <c r="E46" s="208">
        <v>0.48822167869936561</v>
      </c>
    </row>
    <row r="47" spans="1:7" s="86" customFormat="1" ht="12" customHeight="1" x14ac:dyDescent="0.2">
      <c r="A47" s="12" t="s">
        <v>34</v>
      </c>
      <c r="B47" s="13" t="s">
        <v>341</v>
      </c>
      <c r="C47" s="103">
        <v>113539.89166599982</v>
      </c>
      <c r="D47" s="103">
        <v>121629.33161699997</v>
      </c>
      <c r="E47" s="208">
        <v>7.1247557420583529E-2</v>
      </c>
      <c r="G47" s="131"/>
    </row>
    <row r="48" spans="1:7" ht="12" customHeight="1" x14ac:dyDescent="0.2">
      <c r="A48" s="12" t="s">
        <v>64</v>
      </c>
      <c r="B48" s="13" t="s">
        <v>208</v>
      </c>
      <c r="C48" s="103">
        <v>97682.227859999999</v>
      </c>
      <c r="D48" s="103">
        <v>133388.57963800014</v>
      </c>
      <c r="E48" s="208">
        <v>0.36553580482598291</v>
      </c>
    </row>
    <row r="49" spans="1:7" ht="12" customHeight="1" x14ac:dyDescent="0.2">
      <c r="A49" s="12" t="s">
        <v>90</v>
      </c>
      <c r="B49" s="13" t="s">
        <v>245</v>
      </c>
      <c r="C49" s="103">
        <v>136941.44069000002</v>
      </c>
      <c r="D49" s="103">
        <v>130112.03304999995</v>
      </c>
      <c r="E49" s="208">
        <v>-4.9871007677362411E-2</v>
      </c>
    </row>
    <row r="50" spans="1:7" s="86" customFormat="1" ht="12" customHeight="1" x14ac:dyDescent="0.2">
      <c r="A50" s="12" t="s">
        <v>101</v>
      </c>
      <c r="B50" s="13" t="s">
        <v>207</v>
      </c>
      <c r="C50" s="103">
        <v>103706.89804000003</v>
      </c>
      <c r="D50" s="103">
        <v>127228.01154000006</v>
      </c>
      <c r="E50" s="208">
        <v>0.22680375119240259</v>
      </c>
      <c r="G50" s="131"/>
    </row>
    <row r="51" spans="1:7" s="86" customFormat="1" ht="2.1" customHeight="1" x14ac:dyDescent="0.2">
      <c r="A51" s="12"/>
      <c r="B51" s="13"/>
      <c r="C51" s="82"/>
      <c r="D51" s="82"/>
      <c r="E51" s="83"/>
      <c r="G51" s="146"/>
    </row>
    <row r="52" spans="1:7" ht="9" customHeight="1" x14ac:dyDescent="0.2">
      <c r="A52" s="87" t="s">
        <v>52</v>
      </c>
      <c r="B52" s="88"/>
      <c r="C52" s="89"/>
      <c r="D52" s="89"/>
      <c r="E52" s="90"/>
      <c r="F52" s="21"/>
      <c r="G52" s="130"/>
    </row>
    <row r="53" spans="1:7" ht="9" customHeight="1" x14ac:dyDescent="0.2">
      <c r="A53" s="11" t="s">
        <v>20</v>
      </c>
      <c r="C53" s="22"/>
      <c r="D53" s="22"/>
    </row>
    <row r="54" spans="1:7" ht="9" customHeight="1" x14ac:dyDescent="0.2">
      <c r="A54" s="233" t="s">
        <v>372</v>
      </c>
      <c r="C54" s="22"/>
      <c r="D54" s="22"/>
      <c r="E54" s="45"/>
    </row>
    <row r="55" spans="1:7" ht="9" customHeight="1" x14ac:dyDescent="0.2">
      <c r="A55" s="233" t="s">
        <v>373</v>
      </c>
      <c r="C55" s="22"/>
      <c r="D55" s="22"/>
    </row>
    <row r="56" spans="1:7" ht="9" customHeight="1" x14ac:dyDescent="0.2">
      <c r="C56" s="22"/>
      <c r="D56" s="22"/>
    </row>
    <row r="57" spans="1:7" x14ac:dyDescent="0.2">
      <c r="C57" s="22"/>
      <c r="D57" s="22"/>
    </row>
    <row r="58" spans="1:7" x14ac:dyDescent="0.2">
      <c r="C58" s="22"/>
      <c r="D58" s="22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ageMargins left="0.75" right="0.75" top="1" bottom="1" header="0" footer="0"/>
  <pageSetup paperSize="9" orientation="portrait" horizontalDpi="0" verticalDpi="0"/>
  <ignoredErrors>
    <ignoredError sqref="AVY1285:BFU12037 AMC3845:AMC5125 A51:B51 B53 B52 A5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F38"/>
  <sheetViews>
    <sheetView showGridLines="0" zoomScaleNormal="100" zoomScalePageLayoutView="120" workbookViewId="0">
      <selection sqref="A1:D37"/>
    </sheetView>
  </sheetViews>
  <sheetFormatPr baseColWidth="10" defaultColWidth="11.42578125" defaultRowHeight="13.5" x14ac:dyDescent="0.2"/>
  <cols>
    <col min="1" max="1" width="23.140625" style="15" customWidth="1"/>
    <col min="2" max="3" width="9.7109375" style="15" customWidth="1"/>
    <col min="4" max="4" width="9.85546875" style="15" customWidth="1"/>
    <col min="5" max="5" width="11.42578125" style="128"/>
    <col min="6" max="16384" width="11.42578125" style="15"/>
  </cols>
  <sheetData>
    <row r="1" spans="1:6" ht="15" customHeight="1" x14ac:dyDescent="0.25">
      <c r="A1" s="98" t="s">
        <v>324</v>
      </c>
    </row>
    <row r="2" spans="1:6" x14ac:dyDescent="0.2">
      <c r="A2" s="1" t="s">
        <v>351</v>
      </c>
    </row>
    <row r="3" spans="1:6" ht="3" customHeight="1" x14ac:dyDescent="0.2">
      <c r="B3" s="30"/>
      <c r="C3" s="30"/>
      <c r="D3" s="30"/>
    </row>
    <row r="4" spans="1:6" s="16" customFormat="1" ht="14.1" customHeight="1" x14ac:dyDescent="0.2">
      <c r="A4" s="268" t="s">
        <v>24</v>
      </c>
      <c r="B4" s="267" t="s">
        <v>56</v>
      </c>
      <c r="C4" s="267"/>
      <c r="D4" s="269" t="s">
        <v>41</v>
      </c>
      <c r="E4" s="129"/>
    </row>
    <row r="5" spans="1:6" s="16" customFormat="1" ht="14.1" customHeight="1" x14ac:dyDescent="0.2">
      <c r="A5" s="268"/>
      <c r="B5" s="167" t="s">
        <v>25</v>
      </c>
      <c r="C5" s="167" t="s">
        <v>26</v>
      </c>
      <c r="D5" s="269"/>
      <c r="E5" s="128"/>
    </row>
    <row r="6" spans="1:6" ht="15.95" customHeight="1" x14ac:dyDescent="0.2">
      <c r="A6" s="173" t="s">
        <v>44</v>
      </c>
      <c r="B6" s="174">
        <f>'C.75'!D7</f>
        <v>12797548.23983999</v>
      </c>
      <c r="C6" s="174">
        <f>'C.75'!D22</f>
        <v>6314207.3051589904</v>
      </c>
      <c r="D6" s="174">
        <f>B6-C6</f>
        <v>6483340.9346809993</v>
      </c>
    </row>
    <row r="7" spans="1:6" ht="6" customHeight="1" x14ac:dyDescent="0.2">
      <c r="A7" s="126"/>
      <c r="B7" s="127"/>
      <c r="C7" s="127"/>
      <c r="D7" s="127"/>
    </row>
    <row r="8" spans="1:6" ht="15.95" customHeight="1" x14ac:dyDescent="0.2">
      <c r="A8" s="178" t="s">
        <v>144</v>
      </c>
      <c r="B8" s="179"/>
      <c r="C8" s="178"/>
      <c r="D8" s="179"/>
      <c r="F8" s="16"/>
    </row>
    <row r="9" spans="1:6" ht="12" customHeight="1" x14ac:dyDescent="0.2">
      <c r="A9" s="17" t="s">
        <v>70</v>
      </c>
      <c r="B9" s="95">
        <v>4440724.6217199937</v>
      </c>
      <c r="C9" s="95">
        <v>782059.5351250025</v>
      </c>
      <c r="D9" s="96">
        <v>3658665.0865949914</v>
      </c>
    </row>
    <row r="10" spans="1:6" ht="12" customHeight="1" x14ac:dyDescent="0.2">
      <c r="A10" s="17" t="s">
        <v>233</v>
      </c>
      <c r="B10" s="95">
        <v>1898461.2673399949</v>
      </c>
      <c r="C10" s="95">
        <v>87538.610927999995</v>
      </c>
      <c r="D10" s="96">
        <v>1810922.6564119949</v>
      </c>
    </row>
    <row r="11" spans="1:6" ht="12" customHeight="1" x14ac:dyDescent="0.2">
      <c r="A11" s="17" t="s">
        <v>71</v>
      </c>
      <c r="B11" s="95">
        <v>814302.60692000017</v>
      </c>
      <c r="C11" s="95">
        <v>87580.118433999814</v>
      </c>
      <c r="D11" s="96">
        <v>726722.48848600034</v>
      </c>
    </row>
    <row r="12" spans="1:6" ht="12" customHeight="1" x14ac:dyDescent="0.2">
      <c r="A12" s="17" t="s">
        <v>72</v>
      </c>
      <c r="B12" s="95">
        <v>476961.04882999917</v>
      </c>
      <c r="C12" s="95">
        <v>38688.598881000056</v>
      </c>
      <c r="D12" s="96">
        <v>438272.4499489991</v>
      </c>
    </row>
    <row r="13" spans="1:6" ht="12" customHeight="1" x14ac:dyDescent="0.2">
      <c r="A13" s="17" t="s">
        <v>73</v>
      </c>
      <c r="B13" s="95">
        <v>395329.44261999906</v>
      </c>
      <c r="C13" s="95">
        <v>96101.541696999921</v>
      </c>
      <c r="D13" s="96">
        <v>299227.90092299914</v>
      </c>
    </row>
    <row r="14" spans="1:6" ht="12" customHeight="1" x14ac:dyDescent="0.2">
      <c r="A14" s="17" t="s">
        <v>74</v>
      </c>
      <c r="B14" s="95">
        <v>329193.45097000018</v>
      </c>
      <c r="C14" s="95">
        <v>59279.248826000054</v>
      </c>
      <c r="D14" s="96">
        <v>269914.2021440001</v>
      </c>
    </row>
    <row r="15" spans="1:6" ht="12" customHeight="1" x14ac:dyDescent="0.2">
      <c r="A15" s="17" t="s">
        <v>75</v>
      </c>
      <c r="B15" s="95">
        <v>269751.24666999991</v>
      </c>
      <c r="C15" s="95">
        <v>97.890286999999987</v>
      </c>
      <c r="D15" s="96">
        <v>269653.35638299992</v>
      </c>
    </row>
    <row r="16" spans="1:6" ht="12" customHeight="1" x14ac:dyDescent="0.2">
      <c r="A16" s="17" t="s">
        <v>76</v>
      </c>
      <c r="B16" s="95">
        <v>276386.04304999963</v>
      </c>
      <c r="C16" s="95">
        <v>39078.819477000012</v>
      </c>
      <c r="D16" s="96">
        <v>237307.22357299962</v>
      </c>
    </row>
    <row r="17" spans="1:5" ht="12" customHeight="1" x14ac:dyDescent="0.2">
      <c r="A17" s="17" t="s">
        <v>78</v>
      </c>
      <c r="B17" s="95">
        <v>309533.4483600001</v>
      </c>
      <c r="C17" s="95">
        <v>144702.83330899978</v>
      </c>
      <c r="D17" s="96">
        <v>164830.61505100032</v>
      </c>
    </row>
    <row r="18" spans="1:5" ht="12" customHeight="1" x14ac:dyDescent="0.2">
      <c r="A18" s="17" t="s">
        <v>349</v>
      </c>
      <c r="B18" s="95">
        <v>153486.4339399999</v>
      </c>
      <c r="C18" s="95">
        <v>5087.4416310000024</v>
      </c>
      <c r="D18" s="96">
        <v>148398.99230899991</v>
      </c>
    </row>
    <row r="19" spans="1:5" x14ac:dyDescent="0.2">
      <c r="A19" s="46"/>
      <c r="B19" s="97"/>
      <c r="C19" s="97"/>
      <c r="D19" s="97"/>
    </row>
    <row r="20" spans="1:5" ht="15.95" customHeight="1" x14ac:dyDescent="0.2">
      <c r="A20" s="178" t="s">
        <v>145</v>
      </c>
      <c r="B20" s="179"/>
      <c r="C20" s="178"/>
      <c r="D20" s="179"/>
    </row>
    <row r="21" spans="1:5" ht="12" customHeight="1" x14ac:dyDescent="0.2">
      <c r="A21" s="17" t="s">
        <v>87</v>
      </c>
      <c r="B21" s="95">
        <v>40873.287110000027</v>
      </c>
      <c r="C21" s="95">
        <v>1596085.980245</v>
      </c>
      <c r="D21" s="96">
        <v>-1555212.6931350001</v>
      </c>
    </row>
    <row r="22" spans="1:5" ht="12" customHeight="1" x14ac:dyDescent="0.2">
      <c r="A22" s="17" t="s">
        <v>86</v>
      </c>
      <c r="B22" s="95">
        <v>61828.604090000008</v>
      </c>
      <c r="C22" s="95">
        <v>602792.78319899994</v>
      </c>
      <c r="D22" s="96">
        <v>-540964.1791089999</v>
      </c>
    </row>
    <row r="23" spans="1:5" ht="12" customHeight="1" x14ac:dyDescent="0.2">
      <c r="A23" s="17" t="s">
        <v>84</v>
      </c>
      <c r="B23" s="95">
        <v>118698.95136999988</v>
      </c>
      <c r="C23" s="95">
        <v>434959.82718499965</v>
      </c>
      <c r="D23" s="96">
        <v>-316260.8758149998</v>
      </c>
    </row>
    <row r="24" spans="1:5" ht="12" customHeight="1" x14ac:dyDescent="0.2">
      <c r="A24" s="17" t="s">
        <v>85</v>
      </c>
      <c r="B24" s="95">
        <v>308897.93156999972</v>
      </c>
      <c r="C24" s="95">
        <v>562484.42808500002</v>
      </c>
      <c r="D24" s="96">
        <v>-253586.4965150003</v>
      </c>
    </row>
    <row r="25" spans="1:5" ht="12" customHeight="1" x14ac:dyDescent="0.2">
      <c r="A25" s="17" t="s">
        <v>139</v>
      </c>
      <c r="B25" s="95">
        <v>27861.597689999995</v>
      </c>
      <c r="C25" s="95">
        <v>49654.729389999979</v>
      </c>
      <c r="D25" s="96">
        <v>-21793.131699999984</v>
      </c>
    </row>
    <row r="26" spans="1:5" ht="12" customHeight="1" x14ac:dyDescent="0.2">
      <c r="A26" s="17" t="s">
        <v>79</v>
      </c>
      <c r="B26" s="95">
        <v>56822.579129999962</v>
      </c>
      <c r="C26" s="95">
        <v>69110.447827999989</v>
      </c>
      <c r="D26" s="96">
        <v>-12287.868698000028</v>
      </c>
    </row>
    <row r="27" spans="1:5" ht="12" customHeight="1" x14ac:dyDescent="0.2">
      <c r="A27" s="17" t="s">
        <v>323</v>
      </c>
      <c r="B27" s="95">
        <v>299.95702</v>
      </c>
      <c r="C27" s="95">
        <v>8671.6190069999993</v>
      </c>
      <c r="D27" s="96">
        <v>-8371.6619869999995</v>
      </c>
    </row>
    <row r="28" spans="1:5" ht="12" customHeight="1" x14ac:dyDescent="0.2">
      <c r="A28" s="17" t="s">
        <v>123</v>
      </c>
      <c r="B28" s="95">
        <v>37014.401960000025</v>
      </c>
      <c r="C28" s="95">
        <v>43990.478356999993</v>
      </c>
      <c r="D28" s="96">
        <v>-6976.076396999968</v>
      </c>
    </row>
    <row r="29" spans="1:5" ht="12" customHeight="1" x14ac:dyDescent="0.2">
      <c r="A29" s="17" t="s">
        <v>345</v>
      </c>
      <c r="B29" s="95">
        <v>97.221409999999992</v>
      </c>
      <c r="C29" s="95">
        <v>3188.3221949999997</v>
      </c>
      <c r="D29" s="96">
        <v>-3091.1007849999996</v>
      </c>
    </row>
    <row r="30" spans="1:5" ht="12" customHeight="1" x14ac:dyDescent="0.2">
      <c r="A30" s="17" t="s">
        <v>350</v>
      </c>
      <c r="B30" s="95">
        <v>203.22944000000001</v>
      </c>
      <c r="C30" s="95">
        <v>1995.4111619999996</v>
      </c>
      <c r="D30" s="96">
        <v>-1792.1817219999996</v>
      </c>
    </row>
    <row r="31" spans="1:5" ht="3" customHeight="1" x14ac:dyDescent="0.2">
      <c r="A31" s="18"/>
      <c r="B31" s="52"/>
      <c r="C31" s="52"/>
      <c r="D31" s="77"/>
    </row>
    <row r="32" spans="1:5" ht="9" customHeight="1" x14ac:dyDescent="0.2">
      <c r="A32" s="8" t="s">
        <v>43</v>
      </c>
      <c r="B32" s="19"/>
      <c r="C32" s="19"/>
      <c r="D32" s="20"/>
      <c r="E32" s="130"/>
    </row>
    <row r="33" spans="1:3" ht="9" customHeight="1" x14ac:dyDescent="0.2">
      <c r="A33" s="11" t="s">
        <v>20</v>
      </c>
      <c r="B33" s="22"/>
      <c r="C33" s="22"/>
    </row>
    <row r="34" spans="1:3" ht="9" customHeight="1" x14ac:dyDescent="0.2">
      <c r="A34" s="233" t="s">
        <v>372</v>
      </c>
      <c r="B34" s="22"/>
      <c r="C34" s="22"/>
    </row>
    <row r="35" spans="1:3" ht="9" customHeight="1" x14ac:dyDescent="0.2">
      <c r="A35" s="233" t="s">
        <v>373</v>
      </c>
      <c r="B35" s="22"/>
      <c r="C35" s="22"/>
    </row>
    <row r="36" spans="1:3" x14ac:dyDescent="0.2">
      <c r="B36" s="22"/>
      <c r="C36" s="22"/>
    </row>
    <row r="37" spans="1:3" x14ac:dyDescent="0.2">
      <c r="B37" s="22"/>
      <c r="C37" s="22"/>
    </row>
    <row r="38" spans="1:3" x14ac:dyDescent="0.2">
      <c r="B38" s="22"/>
      <c r="C38" s="22"/>
    </row>
  </sheetData>
  <mergeCells count="3">
    <mergeCell ref="B4:C4"/>
    <mergeCell ref="A4:A5"/>
    <mergeCell ref="D4:D5"/>
  </mergeCells>
  <phoneticPr fontId="3" type="noConversion"/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1"/>
  <sheetViews>
    <sheetView showGridLines="0" zoomScaleNormal="100" zoomScalePageLayoutView="150" workbookViewId="0">
      <selection sqref="A1:H61"/>
    </sheetView>
  </sheetViews>
  <sheetFormatPr baseColWidth="10" defaultColWidth="11.42578125" defaultRowHeight="13.5" x14ac:dyDescent="0.2"/>
  <cols>
    <col min="1" max="1" width="7.85546875" style="15" customWidth="1"/>
    <col min="2" max="2" width="47.85546875" style="15" customWidth="1"/>
    <col min="3" max="4" width="5.85546875" style="15" customWidth="1"/>
    <col min="5" max="5" width="6.85546875" style="15" customWidth="1"/>
    <col min="6" max="6" width="7" style="15" customWidth="1"/>
    <col min="7" max="7" width="7.42578125" style="15" customWidth="1"/>
    <col min="8" max="8" width="6.85546875" style="15" customWidth="1"/>
    <col min="9" max="9" width="5" style="15" customWidth="1"/>
    <col min="10" max="103" width="10.7109375" style="15" customWidth="1"/>
    <col min="104" max="16384" width="11.42578125" style="15"/>
  </cols>
  <sheetData>
    <row r="1" spans="1:8" ht="15" customHeight="1" x14ac:dyDescent="0.2">
      <c r="A1" s="133" t="s">
        <v>325</v>
      </c>
      <c r="B1" s="133"/>
      <c r="C1" s="133"/>
      <c r="D1" s="133"/>
      <c r="E1" s="133"/>
      <c r="F1" s="133"/>
      <c r="G1" s="133"/>
      <c r="H1" s="133"/>
    </row>
    <row r="2" spans="1:8" x14ac:dyDescent="0.2">
      <c r="A2" s="274" t="s">
        <v>348</v>
      </c>
      <c r="B2" s="274"/>
      <c r="C2" s="274"/>
      <c r="D2" s="274"/>
      <c r="E2" s="274"/>
      <c r="F2" s="274"/>
      <c r="G2" s="274"/>
      <c r="H2" s="274"/>
    </row>
    <row r="3" spans="1:8" ht="3" customHeight="1" x14ac:dyDescent="0.2">
      <c r="A3" s="134"/>
      <c r="B3" s="49"/>
      <c r="C3" s="49"/>
      <c r="D3" s="49"/>
      <c r="E3" s="49"/>
      <c r="F3" s="49"/>
      <c r="G3" s="49"/>
      <c r="H3" s="49"/>
    </row>
    <row r="4" spans="1:8" ht="14.1" customHeight="1" x14ac:dyDescent="0.2">
      <c r="A4" s="268" t="s">
        <v>17</v>
      </c>
      <c r="B4" s="268" t="s">
        <v>4</v>
      </c>
      <c r="C4" s="271" t="s">
        <v>14</v>
      </c>
      <c r="D4" s="272"/>
      <c r="E4" s="273"/>
      <c r="F4" s="271" t="s">
        <v>56</v>
      </c>
      <c r="G4" s="272"/>
      <c r="H4" s="273"/>
    </row>
    <row r="5" spans="1:8" ht="21.75" customHeight="1" x14ac:dyDescent="0.2">
      <c r="A5" s="268"/>
      <c r="B5" s="268"/>
      <c r="C5" s="164">
        <v>2023</v>
      </c>
      <c r="D5" s="165" t="s">
        <v>320</v>
      </c>
      <c r="E5" s="168" t="s">
        <v>326</v>
      </c>
      <c r="F5" s="164">
        <v>2023</v>
      </c>
      <c r="G5" s="165" t="s">
        <v>320</v>
      </c>
      <c r="H5" s="168" t="s">
        <v>326</v>
      </c>
    </row>
    <row r="6" spans="1:8" ht="17.100000000000001" customHeight="1" x14ac:dyDescent="0.2">
      <c r="A6" s="270" t="s">
        <v>6</v>
      </c>
      <c r="B6" s="270"/>
      <c r="C6" s="171"/>
      <c r="D6" s="171"/>
      <c r="E6" s="171"/>
      <c r="F6" s="171">
        <f>F8+F15</f>
        <v>10544796.658179995</v>
      </c>
      <c r="G6" s="171">
        <f>G8+G15</f>
        <v>12797548.239840003</v>
      </c>
      <c r="H6" s="221">
        <f>(G6/F6-1)</f>
        <v>0.21363632269878474</v>
      </c>
    </row>
    <row r="7" spans="1:8" ht="5.0999999999999996" customHeight="1" x14ac:dyDescent="0.2">
      <c r="A7" s="42"/>
      <c r="B7" s="42"/>
      <c r="C7" s="53"/>
      <c r="D7" s="53"/>
      <c r="E7" s="53"/>
      <c r="F7" s="53"/>
      <c r="G7" s="53"/>
      <c r="H7" s="54"/>
    </row>
    <row r="8" spans="1:8" ht="14.1" customHeight="1" x14ac:dyDescent="0.2">
      <c r="A8" s="183" t="s">
        <v>7</v>
      </c>
      <c r="B8" s="184"/>
      <c r="C8" s="185"/>
      <c r="D8" s="185"/>
      <c r="E8" s="185"/>
      <c r="F8" s="185">
        <f>SUM(F9:F14)</f>
        <v>970325.96912999998</v>
      </c>
      <c r="G8" s="185">
        <f>SUM(G9:G14)</f>
        <v>1230088.9992999996</v>
      </c>
      <c r="H8" s="210">
        <f>(G8/F8-1)</f>
        <v>0.26770697521669407</v>
      </c>
    </row>
    <row r="9" spans="1:8" ht="11.1" customHeight="1" x14ac:dyDescent="0.2">
      <c r="A9" s="240" t="s">
        <v>9</v>
      </c>
      <c r="B9" s="241" t="s">
        <v>293</v>
      </c>
      <c r="C9" s="136">
        <v>205022.85326500426</v>
      </c>
      <c r="D9" s="136">
        <v>243939.78676200373</v>
      </c>
      <c r="E9" s="199">
        <f>IFERROR(((D9/C9-1)),"")</f>
        <v>0.18981753925108547</v>
      </c>
      <c r="F9" s="136">
        <v>827280.08291</v>
      </c>
      <c r="G9" s="136">
        <v>1100871.6463299997</v>
      </c>
      <c r="H9" s="199">
        <f>IFERROR(((G9/F9-1)),"")</f>
        <v>0.33071213615783823</v>
      </c>
    </row>
    <row r="10" spans="1:8" ht="11.1" customHeight="1" x14ac:dyDescent="0.2">
      <c r="A10" s="240" t="s">
        <v>65</v>
      </c>
      <c r="B10" s="241" t="s">
        <v>274</v>
      </c>
      <c r="C10" s="136">
        <v>16538.939085999991</v>
      </c>
      <c r="D10" s="136">
        <v>69919.41290299996</v>
      </c>
      <c r="E10" s="199">
        <f>IFERROR(((D10/C10-1)),"")</f>
        <v>3.2275633605897909</v>
      </c>
      <c r="F10" s="136">
        <v>13455.759119999999</v>
      </c>
      <c r="G10" s="136">
        <v>51717.591539999987</v>
      </c>
      <c r="H10" s="199">
        <f t="shared" ref="H10:H14" si="0">IFERROR(((G10/F10-1)),"")</f>
        <v>2.8435283419372026</v>
      </c>
    </row>
    <row r="11" spans="1:8" ht="11.1" customHeight="1" x14ac:dyDescent="0.2">
      <c r="A11" s="240" t="s">
        <v>66</v>
      </c>
      <c r="B11" s="241" t="s">
        <v>253</v>
      </c>
      <c r="C11" s="136">
        <v>106666.65107699997</v>
      </c>
      <c r="D11" s="136">
        <v>44900.891315999994</v>
      </c>
      <c r="E11" s="199">
        <f t="shared" ref="E11:E13" si="1">IFERROR(((D11/C11-1)),"")</f>
        <v>-0.57905408238993861</v>
      </c>
      <c r="F11" s="136">
        <v>83442.866420000049</v>
      </c>
      <c r="G11" s="136">
        <v>33999.722320000001</v>
      </c>
      <c r="H11" s="199">
        <f t="shared" si="0"/>
        <v>-0.59253889782661207</v>
      </c>
    </row>
    <row r="12" spans="1:8" ht="11.1" customHeight="1" x14ac:dyDescent="0.2">
      <c r="A12" s="240" t="s">
        <v>200</v>
      </c>
      <c r="B12" s="241" t="s">
        <v>299</v>
      </c>
      <c r="C12" s="136">
        <v>519.70798499999989</v>
      </c>
      <c r="D12" s="136">
        <v>753.11132500000008</v>
      </c>
      <c r="E12" s="199">
        <f t="shared" si="1"/>
        <v>0.44910477948496452</v>
      </c>
      <c r="F12" s="136">
        <v>5906.3154000000004</v>
      </c>
      <c r="G12" s="136">
        <v>8848.7432899999985</v>
      </c>
      <c r="H12" s="199">
        <f t="shared" si="0"/>
        <v>0.49818333270857806</v>
      </c>
    </row>
    <row r="13" spans="1:8" ht="23.1" customHeight="1" x14ac:dyDescent="0.2">
      <c r="A13" s="240" t="s">
        <v>199</v>
      </c>
      <c r="B13" s="243" t="s">
        <v>300</v>
      </c>
      <c r="C13" s="136">
        <v>904.54549999999995</v>
      </c>
      <c r="D13" s="136">
        <v>1322.9269499999998</v>
      </c>
      <c r="E13" s="199">
        <f t="shared" si="1"/>
        <v>0.46253223303858104</v>
      </c>
      <c r="F13" s="136">
        <v>5451.6189999999997</v>
      </c>
      <c r="G13" s="136">
        <v>8398.60376</v>
      </c>
      <c r="H13" s="199">
        <f t="shared" si="0"/>
        <v>0.54057056445067064</v>
      </c>
    </row>
    <row r="14" spans="1:8" x14ac:dyDescent="0.2">
      <c r="A14" s="240"/>
      <c r="B14" s="242" t="s">
        <v>346</v>
      </c>
      <c r="C14" s="136"/>
      <c r="D14" s="136"/>
      <c r="E14" s="244"/>
      <c r="F14" s="136">
        <v>34789.326280000008</v>
      </c>
      <c r="G14" s="136">
        <v>26252.692059999998</v>
      </c>
      <c r="H14" s="199">
        <f t="shared" si="0"/>
        <v>-0.24538084328777665</v>
      </c>
    </row>
    <row r="15" spans="1:8" ht="14.1" customHeight="1" x14ac:dyDescent="0.2">
      <c r="A15" s="183" t="s">
        <v>53</v>
      </c>
      <c r="B15" s="184"/>
      <c r="C15" s="185"/>
      <c r="D15" s="185"/>
      <c r="E15" s="185"/>
      <c r="F15" s="185">
        <f>SUM(F16:F56)</f>
        <v>9574470.6890499946</v>
      </c>
      <c r="G15" s="185">
        <f>SUM(G16:G56)</f>
        <v>11567459.240540003</v>
      </c>
      <c r="H15" s="210">
        <f>(G15/F15-1)</f>
        <v>0.20815652543271379</v>
      </c>
    </row>
    <row r="16" spans="1:8" ht="11.1" customHeight="1" x14ac:dyDescent="0.2">
      <c r="A16" s="240" t="s">
        <v>68</v>
      </c>
      <c r="B16" s="241" t="s">
        <v>242</v>
      </c>
      <c r="C16" s="137">
        <v>206609.58245499997</v>
      </c>
      <c r="D16" s="137">
        <v>325845.91283399943</v>
      </c>
      <c r="E16" s="199">
        <f>IFERROR(((D16/C16-1)),"")</f>
        <v>0.5771093913563734</v>
      </c>
      <c r="F16" s="137">
        <v>1675973.2462100019</v>
      </c>
      <c r="G16" s="137">
        <v>2269728.6220699977</v>
      </c>
      <c r="H16" s="199">
        <f>IFERROR(((G16/F16-1)),"")</f>
        <v>0.3542749725884331</v>
      </c>
    </row>
    <row r="17" spans="1:8" ht="11.1" customHeight="1" x14ac:dyDescent="0.2">
      <c r="A17" s="242" t="s">
        <v>10</v>
      </c>
      <c r="B17" s="241" t="s">
        <v>202</v>
      </c>
      <c r="C17" s="137">
        <v>648620.74216999603</v>
      </c>
      <c r="D17" s="137">
        <v>558063.26849799557</v>
      </c>
      <c r="E17" s="199">
        <f>IFERROR(((D17/C17-1)),"")</f>
        <v>-0.13961544518147151</v>
      </c>
      <c r="F17" s="137">
        <v>1745478.6023399956</v>
      </c>
      <c r="G17" s="137">
        <v>1705215.599430002</v>
      </c>
      <c r="H17" s="199">
        <f t="shared" ref="H17:H56" si="2">IFERROR(((G17/F17-1)),"")</f>
        <v>-2.3067027493786973E-2</v>
      </c>
    </row>
    <row r="18" spans="1:8" ht="11.1" customHeight="1" x14ac:dyDescent="0.2">
      <c r="A18" s="242" t="s">
        <v>63</v>
      </c>
      <c r="B18" s="241" t="s">
        <v>241</v>
      </c>
      <c r="C18" s="137">
        <v>599208.67713300011</v>
      </c>
      <c r="D18" s="137">
        <v>570456.56329800305</v>
      </c>
      <c r="E18" s="199">
        <f t="shared" ref="E18:E55" si="3">IFERROR(((D18/C18-1)),"")</f>
        <v>-4.7983473758366868E-2</v>
      </c>
      <c r="F18" s="137">
        <v>963426.94922999945</v>
      </c>
      <c r="G18" s="137">
        <v>1247959.2437400001</v>
      </c>
      <c r="H18" s="199">
        <f t="shared" si="2"/>
        <v>0.29533354317876159</v>
      </c>
    </row>
    <row r="19" spans="1:8" ht="11.1" customHeight="1" x14ac:dyDescent="0.2">
      <c r="A19" s="242" t="s">
        <v>69</v>
      </c>
      <c r="B19" s="241" t="s">
        <v>295</v>
      </c>
      <c r="C19" s="137">
        <v>70216.409440000061</v>
      </c>
      <c r="D19" s="137">
        <v>96577.719007000123</v>
      </c>
      <c r="E19" s="199">
        <f t="shared" si="3"/>
        <v>0.37542947264379567</v>
      </c>
      <c r="F19" s="137">
        <v>219481.20678999994</v>
      </c>
      <c r="G19" s="137">
        <v>739955.95278999989</v>
      </c>
      <c r="H19" s="199">
        <f t="shared" si="2"/>
        <v>2.3713863870722709</v>
      </c>
    </row>
    <row r="20" spans="1:8" ht="11.1" customHeight="1" x14ac:dyDescent="0.2">
      <c r="A20" s="242" t="s">
        <v>12</v>
      </c>
      <c r="B20" s="241" t="s">
        <v>204</v>
      </c>
      <c r="C20" s="137">
        <v>97906.773808000245</v>
      </c>
      <c r="D20" s="137">
        <v>96731.259227000119</v>
      </c>
      <c r="E20" s="199">
        <f t="shared" si="3"/>
        <v>-1.2006468350242661E-2</v>
      </c>
      <c r="F20" s="137">
        <v>391214.03066999925</v>
      </c>
      <c r="G20" s="137">
        <v>406707.59031000012</v>
      </c>
      <c r="H20" s="199">
        <f t="shared" si="2"/>
        <v>3.9603793385084796E-2</v>
      </c>
    </row>
    <row r="21" spans="1:8" ht="11.1" customHeight="1" x14ac:dyDescent="0.2">
      <c r="A21" s="242" t="s">
        <v>11</v>
      </c>
      <c r="B21" s="241" t="s">
        <v>203</v>
      </c>
      <c r="C21" s="137">
        <v>197085.01798600037</v>
      </c>
      <c r="D21" s="137">
        <v>177903.40376500072</v>
      </c>
      <c r="E21" s="199">
        <f t="shared" si="3"/>
        <v>-9.7326597511142032E-2</v>
      </c>
      <c r="F21" s="137">
        <v>254730.16817999943</v>
      </c>
      <c r="G21" s="137">
        <v>316986.25313999975</v>
      </c>
      <c r="H21" s="199">
        <f t="shared" si="2"/>
        <v>0.24440012506099573</v>
      </c>
    </row>
    <row r="22" spans="1:8" ht="11.1" customHeight="1" x14ac:dyDescent="0.2">
      <c r="A22" s="242" t="s">
        <v>67</v>
      </c>
      <c r="B22" s="241" t="s">
        <v>227</v>
      </c>
      <c r="C22" s="137">
        <v>144012.4733630002</v>
      </c>
      <c r="D22" s="137">
        <v>195032.03069000004</v>
      </c>
      <c r="E22" s="199">
        <f t="shared" si="3"/>
        <v>0.3542717942104856</v>
      </c>
      <c r="F22" s="137">
        <v>171297.56512000001</v>
      </c>
      <c r="G22" s="137">
        <v>254928.74992000032</v>
      </c>
      <c r="H22" s="199">
        <f t="shared" si="2"/>
        <v>0.48822167869936561</v>
      </c>
    </row>
    <row r="23" spans="1:8" ht="11.1" customHeight="1" x14ac:dyDescent="0.2">
      <c r="A23" s="242" t="s">
        <v>34</v>
      </c>
      <c r="B23" s="241" t="s">
        <v>294</v>
      </c>
      <c r="C23" s="137">
        <v>196887.09746000002</v>
      </c>
      <c r="D23" s="137">
        <v>209856.27134800001</v>
      </c>
      <c r="E23" s="199">
        <f t="shared" si="3"/>
        <v>6.5871121344733385E-2</v>
      </c>
      <c r="F23" s="137">
        <v>227629.87325999985</v>
      </c>
      <c r="G23" s="137">
        <v>224813.66739999995</v>
      </c>
      <c r="H23" s="199">
        <f t="shared" si="2"/>
        <v>-1.2371864112858399E-2</v>
      </c>
    </row>
    <row r="24" spans="1:8" ht="11.1" customHeight="1" x14ac:dyDescent="0.2">
      <c r="A24" s="242" t="s">
        <v>64</v>
      </c>
      <c r="B24" s="241" t="s">
        <v>208</v>
      </c>
      <c r="C24" s="137">
        <v>44538.694383000009</v>
      </c>
      <c r="D24" s="137">
        <v>53888.289476999933</v>
      </c>
      <c r="E24" s="199">
        <f t="shared" si="3"/>
        <v>0.20992072676401974</v>
      </c>
      <c r="F24" s="137">
        <v>97774.805859999993</v>
      </c>
      <c r="G24" s="137">
        <v>133448.90431000013</v>
      </c>
      <c r="H24" s="199">
        <f t="shared" si="2"/>
        <v>0.36485982392110827</v>
      </c>
    </row>
    <row r="25" spans="1:8" ht="11.1" customHeight="1" x14ac:dyDescent="0.2">
      <c r="A25" s="242" t="s">
        <v>90</v>
      </c>
      <c r="B25" s="241" t="s">
        <v>245</v>
      </c>
      <c r="C25" s="137">
        <v>32306.270923999982</v>
      </c>
      <c r="D25" s="137">
        <v>34399.572022000015</v>
      </c>
      <c r="E25" s="199">
        <f t="shared" si="3"/>
        <v>6.4795503725096903E-2</v>
      </c>
      <c r="F25" s="137">
        <v>136941.44069000002</v>
      </c>
      <c r="G25" s="137">
        <v>130125.97168999995</v>
      </c>
      <c r="H25" s="199">
        <f t="shared" si="2"/>
        <v>-4.9769222272376457E-2</v>
      </c>
    </row>
    <row r="26" spans="1:8" ht="11.1" customHeight="1" x14ac:dyDescent="0.2">
      <c r="A26" s="242" t="s">
        <v>101</v>
      </c>
      <c r="B26" s="241" t="s">
        <v>207</v>
      </c>
      <c r="C26" s="137">
        <v>260161.00650700042</v>
      </c>
      <c r="D26" s="137">
        <v>308367.75182099995</v>
      </c>
      <c r="E26" s="199">
        <f t="shared" si="3"/>
        <v>0.18529581339355095</v>
      </c>
      <c r="F26" s="137">
        <v>103706.89804000003</v>
      </c>
      <c r="G26" s="137">
        <v>127228.01154000006</v>
      </c>
      <c r="H26" s="199">
        <f t="shared" si="2"/>
        <v>0.22680375119240259</v>
      </c>
    </row>
    <row r="27" spans="1:8" ht="11.1" customHeight="1" x14ac:dyDescent="0.2">
      <c r="A27" s="242" t="s">
        <v>177</v>
      </c>
      <c r="B27" s="241" t="s">
        <v>266</v>
      </c>
      <c r="C27" s="137">
        <v>2597.4084899999993</v>
      </c>
      <c r="D27" s="137">
        <v>8865.3136070000037</v>
      </c>
      <c r="E27" s="199">
        <f t="shared" si="3"/>
        <v>2.4131379954794889</v>
      </c>
      <c r="F27" s="137">
        <v>14042.287060000004</v>
      </c>
      <c r="G27" s="137">
        <v>123606.41536</v>
      </c>
      <c r="H27" s="199">
        <f t="shared" si="2"/>
        <v>7.8024418552229733</v>
      </c>
    </row>
    <row r="28" spans="1:8" ht="11.1" customHeight="1" x14ac:dyDescent="0.2">
      <c r="A28" s="242" t="s">
        <v>92</v>
      </c>
      <c r="B28" s="241" t="s">
        <v>247</v>
      </c>
      <c r="C28" s="137">
        <v>41070.17637600001</v>
      </c>
      <c r="D28" s="137">
        <v>43444.556540000005</v>
      </c>
      <c r="E28" s="199">
        <f t="shared" si="3"/>
        <v>5.7812757906428258E-2</v>
      </c>
      <c r="F28" s="137">
        <v>115193.19442999999</v>
      </c>
      <c r="G28" s="137">
        <v>119867.90586000003</v>
      </c>
      <c r="H28" s="199">
        <f t="shared" si="2"/>
        <v>4.0581489671603244E-2</v>
      </c>
    </row>
    <row r="29" spans="1:8" ht="11.1" customHeight="1" x14ac:dyDescent="0.2">
      <c r="A29" s="242" t="s">
        <v>91</v>
      </c>
      <c r="B29" s="241" t="s">
        <v>251</v>
      </c>
      <c r="C29" s="137">
        <v>35900.963818000004</v>
      </c>
      <c r="D29" s="137">
        <v>42903.91194899995</v>
      </c>
      <c r="E29" s="199">
        <f t="shared" si="3"/>
        <v>0.19506295615074309</v>
      </c>
      <c r="F29" s="137">
        <v>91956.293369999781</v>
      </c>
      <c r="G29" s="137">
        <v>116010.03113999992</v>
      </c>
      <c r="H29" s="199">
        <f t="shared" si="2"/>
        <v>0.26157793978511457</v>
      </c>
    </row>
    <row r="30" spans="1:8" ht="11.1" customHeight="1" x14ac:dyDescent="0.2">
      <c r="A30" s="242" t="s">
        <v>13</v>
      </c>
      <c r="B30" s="241" t="s">
        <v>205</v>
      </c>
      <c r="C30" s="137">
        <v>142081.82855999988</v>
      </c>
      <c r="D30" s="137">
        <v>150760.41835999969</v>
      </c>
      <c r="E30" s="199">
        <f t="shared" si="3"/>
        <v>6.1081630831735234E-2</v>
      </c>
      <c r="F30" s="137">
        <v>108253.56943000006</v>
      </c>
      <c r="G30" s="137">
        <v>115059.92664999995</v>
      </c>
      <c r="H30" s="199">
        <f t="shared" si="2"/>
        <v>6.2874205957717422E-2</v>
      </c>
    </row>
    <row r="31" spans="1:8" ht="11.1" customHeight="1" x14ac:dyDescent="0.2">
      <c r="A31" s="242" t="s">
        <v>98</v>
      </c>
      <c r="B31" s="241" t="s">
        <v>246</v>
      </c>
      <c r="C31" s="137">
        <v>51538.420893000039</v>
      </c>
      <c r="D31" s="137">
        <v>51102.312499999869</v>
      </c>
      <c r="E31" s="199">
        <f t="shared" si="3"/>
        <v>-8.4618113136524231E-3</v>
      </c>
      <c r="F31" s="137">
        <v>105968.54442999991</v>
      </c>
      <c r="G31" s="137">
        <v>109652.25558999991</v>
      </c>
      <c r="H31" s="199">
        <f t="shared" si="2"/>
        <v>3.476230781327172E-2</v>
      </c>
    </row>
    <row r="32" spans="1:8" ht="11.1" customHeight="1" x14ac:dyDescent="0.2">
      <c r="A32" s="242" t="s">
        <v>198</v>
      </c>
      <c r="B32" s="241" t="s">
        <v>296</v>
      </c>
      <c r="C32" s="137">
        <v>763.44735899999989</v>
      </c>
      <c r="D32" s="137">
        <v>1048.1075859999996</v>
      </c>
      <c r="E32" s="199">
        <f t="shared" si="3"/>
        <v>0.37286163039827835</v>
      </c>
      <c r="F32" s="137">
        <v>70092.713480000035</v>
      </c>
      <c r="G32" s="137">
        <v>107199.09486000001</v>
      </c>
      <c r="H32" s="199">
        <f t="shared" si="2"/>
        <v>0.52938999701570633</v>
      </c>
    </row>
    <row r="33" spans="1:8" ht="11.1" customHeight="1" x14ac:dyDescent="0.2">
      <c r="A33" s="242" t="s">
        <v>95</v>
      </c>
      <c r="B33" s="241" t="s">
        <v>206</v>
      </c>
      <c r="C33" s="137">
        <v>73196.410699000204</v>
      </c>
      <c r="D33" s="137">
        <v>47792.619894999996</v>
      </c>
      <c r="E33" s="199">
        <f t="shared" si="3"/>
        <v>-0.34706334042069631</v>
      </c>
      <c r="F33" s="137">
        <v>119084.57943000022</v>
      </c>
      <c r="G33" s="137">
        <v>104388.99272999994</v>
      </c>
      <c r="H33" s="199">
        <f t="shared" si="2"/>
        <v>-0.12340461519317514</v>
      </c>
    </row>
    <row r="34" spans="1:8" ht="11.1" customHeight="1" x14ac:dyDescent="0.2">
      <c r="A34" s="242" t="s">
        <v>93</v>
      </c>
      <c r="B34" s="241" t="s">
        <v>249</v>
      </c>
      <c r="C34" s="137">
        <v>114366.48300000004</v>
      </c>
      <c r="D34" s="137">
        <v>111107.111</v>
      </c>
      <c r="E34" s="199">
        <f t="shared" si="3"/>
        <v>-2.8499363751528728E-2</v>
      </c>
      <c r="F34" s="137">
        <v>111093.38324</v>
      </c>
      <c r="G34" s="137">
        <v>89566.16164000002</v>
      </c>
      <c r="H34" s="199">
        <f t="shared" si="2"/>
        <v>-0.19377591150945284</v>
      </c>
    </row>
    <row r="35" spans="1:8" ht="23.1" customHeight="1" x14ac:dyDescent="0.2">
      <c r="A35" s="242" t="s">
        <v>100</v>
      </c>
      <c r="B35" s="241" t="s">
        <v>258</v>
      </c>
      <c r="C35" s="137">
        <v>7685.467303999998</v>
      </c>
      <c r="D35" s="137">
        <v>6477.4480429999994</v>
      </c>
      <c r="E35" s="199">
        <f t="shared" si="3"/>
        <v>-0.15718227834646692</v>
      </c>
      <c r="F35" s="137">
        <v>41044.665559999994</v>
      </c>
      <c r="G35" s="137">
        <v>85055.008020000008</v>
      </c>
      <c r="H35" s="199">
        <f t="shared" si="2"/>
        <v>1.0722548681914517</v>
      </c>
    </row>
    <row r="36" spans="1:8" ht="11.1" customHeight="1" x14ac:dyDescent="0.2">
      <c r="A36" s="242" t="s">
        <v>61</v>
      </c>
      <c r="B36" s="241" t="s">
        <v>244</v>
      </c>
      <c r="C36" s="137">
        <v>76181.70410399996</v>
      </c>
      <c r="D36" s="137">
        <v>36515.415425000043</v>
      </c>
      <c r="E36" s="199">
        <f t="shared" si="3"/>
        <v>-0.5206799866914138</v>
      </c>
      <c r="F36" s="137">
        <v>132972.99214000016</v>
      </c>
      <c r="G36" s="137">
        <v>84978.32623999998</v>
      </c>
      <c r="H36" s="199">
        <f t="shared" si="2"/>
        <v>-0.36093544356337537</v>
      </c>
    </row>
    <row r="37" spans="1:8" ht="11.1" customHeight="1" x14ac:dyDescent="0.2">
      <c r="A37" s="242" t="s">
        <v>88</v>
      </c>
      <c r="B37" s="241" t="s">
        <v>243</v>
      </c>
      <c r="C37" s="137">
        <v>44324.644788000078</v>
      </c>
      <c r="D37" s="137">
        <v>29815.68668800002</v>
      </c>
      <c r="E37" s="199">
        <f t="shared" si="3"/>
        <v>-0.3273338832018805</v>
      </c>
      <c r="F37" s="137">
        <v>86725.5836099999</v>
      </c>
      <c r="G37" s="137">
        <v>83888.648800000054</v>
      </c>
      <c r="H37" s="199">
        <f t="shared" si="2"/>
        <v>-3.271162547325579E-2</v>
      </c>
    </row>
    <row r="38" spans="1:8" ht="23.1" customHeight="1" x14ac:dyDescent="0.2">
      <c r="A38" s="242" t="s">
        <v>96</v>
      </c>
      <c r="B38" s="241" t="s">
        <v>248</v>
      </c>
      <c r="C38" s="137">
        <v>34407.775742999998</v>
      </c>
      <c r="D38" s="137">
        <v>31418.287801000002</v>
      </c>
      <c r="E38" s="199">
        <f t="shared" si="3"/>
        <v>-8.6884080050079526E-2</v>
      </c>
      <c r="F38" s="137">
        <v>89057.115330000001</v>
      </c>
      <c r="G38" s="137">
        <v>82894.674649999957</v>
      </c>
      <c r="H38" s="199">
        <f t="shared" si="2"/>
        <v>-6.9196499989531368E-2</v>
      </c>
    </row>
    <row r="39" spans="1:8" ht="11.1" customHeight="1" x14ac:dyDescent="0.2">
      <c r="A39" s="242" t="s">
        <v>106</v>
      </c>
      <c r="B39" s="241" t="s">
        <v>213</v>
      </c>
      <c r="C39" s="137">
        <v>779.47089500000004</v>
      </c>
      <c r="D39" s="137">
        <v>670.46605899999986</v>
      </c>
      <c r="E39" s="199">
        <f t="shared" si="3"/>
        <v>-0.13984465192892181</v>
      </c>
      <c r="F39" s="137">
        <v>65313.014290000079</v>
      </c>
      <c r="G39" s="137">
        <v>81095.13668000004</v>
      </c>
      <c r="H39" s="199">
        <f t="shared" si="2"/>
        <v>0.24163824869458406</v>
      </c>
    </row>
    <row r="40" spans="1:8" ht="11.1" customHeight="1" x14ac:dyDescent="0.2">
      <c r="A40" s="242" t="s">
        <v>103</v>
      </c>
      <c r="B40" s="241" t="s">
        <v>212</v>
      </c>
      <c r="C40" s="137">
        <v>96781.455178999997</v>
      </c>
      <c r="D40" s="137">
        <v>78169.998999999996</v>
      </c>
      <c r="E40" s="199">
        <f t="shared" si="3"/>
        <v>-0.19230395063369932</v>
      </c>
      <c r="F40" s="137">
        <v>89230.854120000018</v>
      </c>
      <c r="G40" s="137">
        <v>76442.63618000003</v>
      </c>
      <c r="H40" s="199">
        <f t="shared" si="2"/>
        <v>-0.14331609919145294</v>
      </c>
    </row>
    <row r="41" spans="1:8" ht="11.1" customHeight="1" x14ac:dyDescent="0.2">
      <c r="A41" s="242" t="s">
        <v>238</v>
      </c>
      <c r="B41" s="241" t="s">
        <v>257</v>
      </c>
      <c r="C41" s="137">
        <v>21469.462204000007</v>
      </c>
      <c r="D41" s="137">
        <v>29323.817437999991</v>
      </c>
      <c r="E41" s="199">
        <f t="shared" si="3"/>
        <v>0.36583847137710923</v>
      </c>
      <c r="F41" s="137">
        <v>48122.02504</v>
      </c>
      <c r="G41" s="137">
        <v>70974.719729999953</v>
      </c>
      <c r="H41" s="199">
        <f t="shared" si="2"/>
        <v>0.47489054483896576</v>
      </c>
    </row>
    <row r="42" spans="1:8" ht="11.1" customHeight="1" x14ac:dyDescent="0.2">
      <c r="A42" s="242" t="s">
        <v>118</v>
      </c>
      <c r="B42" s="241" t="s">
        <v>256</v>
      </c>
      <c r="C42" s="137">
        <v>44773.259726000011</v>
      </c>
      <c r="D42" s="137">
        <v>63000.470810000021</v>
      </c>
      <c r="E42" s="199">
        <f t="shared" si="3"/>
        <v>0.40710038079750066</v>
      </c>
      <c r="F42" s="137">
        <v>47781.230330000013</v>
      </c>
      <c r="G42" s="137">
        <v>70578.030970000051</v>
      </c>
      <c r="H42" s="199">
        <f t="shared" si="2"/>
        <v>0.4771078618644693</v>
      </c>
    </row>
    <row r="43" spans="1:8" ht="11.1" customHeight="1" x14ac:dyDescent="0.2">
      <c r="A43" s="242" t="s">
        <v>111</v>
      </c>
      <c r="B43" s="241" t="s">
        <v>260</v>
      </c>
      <c r="C43" s="137">
        <v>8839.055808000001</v>
      </c>
      <c r="D43" s="137">
        <v>11961.387312000001</v>
      </c>
      <c r="E43" s="199">
        <f t="shared" si="3"/>
        <v>0.35324265077883754</v>
      </c>
      <c r="F43" s="137">
        <v>30956.977710000014</v>
      </c>
      <c r="G43" s="137">
        <v>63449.071039999981</v>
      </c>
      <c r="H43" s="199">
        <f t="shared" si="2"/>
        <v>1.0495886786617437</v>
      </c>
    </row>
    <row r="44" spans="1:8" ht="11.1" customHeight="1" x14ac:dyDescent="0.2">
      <c r="A44" s="242" t="s">
        <v>114</v>
      </c>
      <c r="B44" s="241" t="s">
        <v>265</v>
      </c>
      <c r="C44" s="137">
        <v>2604.8374030000009</v>
      </c>
      <c r="D44" s="137">
        <v>4105.4564139999993</v>
      </c>
      <c r="E44" s="199">
        <f t="shared" si="3"/>
        <v>0.57608932107306576</v>
      </c>
      <c r="F44" s="137">
        <v>15882.960529999998</v>
      </c>
      <c r="G44" s="137">
        <v>63417.099319999987</v>
      </c>
      <c r="H44" s="199">
        <f t="shared" si="2"/>
        <v>2.9927757297020743</v>
      </c>
    </row>
    <row r="45" spans="1:8" ht="11.1" customHeight="1" x14ac:dyDescent="0.2">
      <c r="A45" s="242" t="s">
        <v>89</v>
      </c>
      <c r="B45" s="241" t="s">
        <v>209</v>
      </c>
      <c r="C45" s="137">
        <v>26370.112536000008</v>
      </c>
      <c r="D45" s="137">
        <v>16175.077949000004</v>
      </c>
      <c r="E45" s="199">
        <f t="shared" si="3"/>
        <v>-0.38661323773578604</v>
      </c>
      <c r="F45" s="137">
        <v>94221.235289999968</v>
      </c>
      <c r="G45" s="137">
        <v>59697.737479999982</v>
      </c>
      <c r="H45" s="199">
        <f t="shared" si="2"/>
        <v>-0.36640888546771244</v>
      </c>
    </row>
    <row r="46" spans="1:8" ht="11.1" customHeight="1" x14ac:dyDescent="0.2">
      <c r="A46" s="242" t="s">
        <v>107</v>
      </c>
      <c r="B46" s="241" t="s">
        <v>210</v>
      </c>
      <c r="C46" s="137">
        <v>27245.635200000001</v>
      </c>
      <c r="D46" s="137">
        <v>32051.900999999998</v>
      </c>
      <c r="E46" s="199">
        <f t="shared" si="3"/>
        <v>0.17640498247587177</v>
      </c>
      <c r="F46" s="137">
        <v>46515.191230000048</v>
      </c>
      <c r="G46" s="137">
        <v>55981.893299999923</v>
      </c>
      <c r="H46" s="199">
        <f t="shared" si="2"/>
        <v>0.20351850265842431</v>
      </c>
    </row>
    <row r="47" spans="1:8" ht="11.1" customHeight="1" x14ac:dyDescent="0.2">
      <c r="A47" s="242" t="s">
        <v>110</v>
      </c>
      <c r="B47" s="241" t="s">
        <v>216</v>
      </c>
      <c r="C47" s="137">
        <v>1068.5287429999994</v>
      </c>
      <c r="D47" s="137">
        <v>5988.8582880000013</v>
      </c>
      <c r="E47" s="199">
        <f t="shared" si="3"/>
        <v>4.604770416550231</v>
      </c>
      <c r="F47" s="137">
        <v>5500.8500700000041</v>
      </c>
      <c r="G47" s="137">
        <v>55532.852450000013</v>
      </c>
      <c r="H47" s="199">
        <f t="shared" si="2"/>
        <v>9.0953219490310477</v>
      </c>
    </row>
    <row r="48" spans="1:8" ht="38.25" x14ac:dyDescent="0.2">
      <c r="A48" s="242" t="s">
        <v>168</v>
      </c>
      <c r="B48" s="241" t="s">
        <v>250</v>
      </c>
      <c r="C48" s="137">
        <v>41422.725587000001</v>
      </c>
      <c r="D48" s="137">
        <v>36336.067835000009</v>
      </c>
      <c r="E48" s="199">
        <f t="shared" si="3"/>
        <v>-0.12279872171415918</v>
      </c>
      <c r="F48" s="137">
        <v>61867.554239999998</v>
      </c>
      <c r="G48" s="137">
        <v>54557.835350000008</v>
      </c>
      <c r="H48" s="199">
        <f t="shared" si="2"/>
        <v>-0.11815108872162183</v>
      </c>
    </row>
    <row r="49" spans="1:10" ht="11.1" customHeight="1" x14ac:dyDescent="0.2">
      <c r="A49" s="242" t="s">
        <v>115</v>
      </c>
      <c r="B49" s="241" t="s">
        <v>218</v>
      </c>
      <c r="C49" s="137">
        <v>2898.4108930000011</v>
      </c>
      <c r="D49" s="137">
        <v>5627.5701190000027</v>
      </c>
      <c r="E49" s="199">
        <f t="shared" si="3"/>
        <v>0.94160535781563537</v>
      </c>
      <c r="F49" s="137">
        <v>14711.123340000002</v>
      </c>
      <c r="G49" s="137">
        <v>53660.78575999997</v>
      </c>
      <c r="H49" s="199">
        <f t="shared" si="2"/>
        <v>2.6476334620956257</v>
      </c>
    </row>
    <row r="50" spans="1:10" ht="23.1" customHeight="1" x14ac:dyDescent="0.2">
      <c r="A50" s="242" t="s">
        <v>99</v>
      </c>
      <c r="B50" s="241" t="s">
        <v>255</v>
      </c>
      <c r="C50" s="137">
        <v>12898.395173999997</v>
      </c>
      <c r="D50" s="137">
        <v>13687.98461</v>
      </c>
      <c r="E50" s="199">
        <f t="shared" si="3"/>
        <v>6.1216099006768054E-2</v>
      </c>
      <c r="F50" s="137">
        <v>52160.601259999989</v>
      </c>
      <c r="G50" s="137">
        <v>48984.589949999994</v>
      </c>
      <c r="H50" s="199">
        <f t="shared" si="2"/>
        <v>-6.0889085502845997E-2</v>
      </c>
    </row>
    <row r="51" spans="1:10" ht="11.1" customHeight="1" x14ac:dyDescent="0.2">
      <c r="A51" s="242" t="s">
        <v>174</v>
      </c>
      <c r="B51" s="241" t="s">
        <v>252</v>
      </c>
      <c r="C51" s="137">
        <v>32870.438888999997</v>
      </c>
      <c r="D51" s="137">
        <v>25320.844019999993</v>
      </c>
      <c r="E51" s="199">
        <f t="shared" si="3"/>
        <v>-0.22967733696815518</v>
      </c>
      <c r="F51" s="137">
        <v>56968.595249999962</v>
      </c>
      <c r="G51" s="137">
        <v>48753.25584999998</v>
      </c>
      <c r="H51" s="199">
        <f t="shared" si="2"/>
        <v>-0.14420821443723397</v>
      </c>
      <c r="J51" s="15" t="s">
        <v>0</v>
      </c>
    </row>
    <row r="52" spans="1:10" ht="11.1" customHeight="1" x14ac:dyDescent="0.2">
      <c r="A52" s="242" t="s">
        <v>102</v>
      </c>
      <c r="B52" s="241" t="s">
        <v>211</v>
      </c>
      <c r="C52" s="137">
        <v>25264.50150099997</v>
      </c>
      <c r="D52" s="137">
        <v>24074.154881000028</v>
      </c>
      <c r="E52" s="199">
        <f t="shared" si="3"/>
        <v>-4.7115381237695431E-2</v>
      </c>
      <c r="F52" s="137">
        <v>53779.291670000021</v>
      </c>
      <c r="G52" s="137">
        <v>48390.67214000001</v>
      </c>
      <c r="H52" s="199">
        <f t="shared" si="2"/>
        <v>-0.10019878214584166</v>
      </c>
    </row>
    <row r="53" spans="1:10" ht="11.1" customHeight="1" x14ac:dyDescent="0.2">
      <c r="A53" s="242" t="s">
        <v>112</v>
      </c>
      <c r="B53" s="241" t="s">
        <v>228</v>
      </c>
      <c r="C53" s="137">
        <v>8164.8393169999936</v>
      </c>
      <c r="D53" s="137">
        <v>13311.397126000009</v>
      </c>
      <c r="E53" s="199">
        <f t="shared" si="3"/>
        <v>0.63033179333785272</v>
      </c>
      <c r="F53" s="137">
        <v>29433.640370000005</v>
      </c>
      <c r="G53" s="137">
        <v>45339.69900000003</v>
      </c>
      <c r="H53" s="199">
        <f t="shared" si="2"/>
        <v>0.54040405570124928</v>
      </c>
    </row>
    <row r="54" spans="1:10" ht="11.1" customHeight="1" x14ac:dyDescent="0.2">
      <c r="A54" s="242" t="s">
        <v>94</v>
      </c>
      <c r="B54" s="241" t="s">
        <v>263</v>
      </c>
      <c r="C54" s="137">
        <v>21037.47605500001</v>
      </c>
      <c r="D54" s="137">
        <v>22997.097579000005</v>
      </c>
      <c r="E54" s="199">
        <f t="shared" si="3"/>
        <v>9.3149079237299981E-2</v>
      </c>
      <c r="F54" s="137">
        <v>40677.809489999985</v>
      </c>
      <c r="G54" s="137">
        <v>44058.213809999965</v>
      </c>
      <c r="H54" s="199">
        <f t="shared" si="2"/>
        <v>8.3101926145531468E-2</v>
      </c>
    </row>
    <row r="55" spans="1:10" ht="11.1" customHeight="1" x14ac:dyDescent="0.2">
      <c r="A55" s="242" t="s">
        <v>105</v>
      </c>
      <c r="B55" s="241" t="s">
        <v>214</v>
      </c>
      <c r="C55" s="137">
        <v>25831.412190000057</v>
      </c>
      <c r="D55" s="137">
        <v>15092.371371000021</v>
      </c>
      <c r="E55" s="199">
        <f t="shared" si="3"/>
        <v>-0.41573572284822158</v>
      </c>
      <c r="F55" s="137">
        <v>40414.656589999999</v>
      </c>
      <c r="G55" s="137">
        <v>42767.012639999994</v>
      </c>
      <c r="H55" s="199">
        <f t="shared" si="2"/>
        <v>5.820551870239199E-2</v>
      </c>
    </row>
    <row r="56" spans="1:10" ht="11.1" customHeight="1" x14ac:dyDescent="0.2">
      <c r="A56" s="240"/>
      <c r="B56" s="243" t="s">
        <v>347</v>
      </c>
      <c r="C56" s="137"/>
      <c r="D56" s="137"/>
      <c r="E56" s="137"/>
      <c r="F56" s="137">
        <v>1707793.3703299977</v>
      </c>
      <c r="G56" s="137">
        <v>1804511.9910100012</v>
      </c>
      <c r="H56" s="199">
        <f t="shared" si="2"/>
        <v>5.6633678500177309E-2</v>
      </c>
    </row>
    <row r="57" spans="1:10" ht="8.1" customHeight="1" x14ac:dyDescent="0.2">
      <c r="A57" s="43" t="s">
        <v>43</v>
      </c>
      <c r="B57" s="44"/>
      <c r="C57" s="44"/>
      <c r="D57" s="44"/>
      <c r="E57" s="44"/>
      <c r="F57" s="44"/>
      <c r="G57" s="44"/>
      <c r="H57" s="44"/>
    </row>
    <row r="58" spans="1:10" ht="8.1" customHeight="1" x14ac:dyDescent="0.2">
      <c r="A58" s="11" t="s">
        <v>20</v>
      </c>
      <c r="B58" s="21"/>
      <c r="C58" s="21"/>
      <c r="D58" s="21"/>
      <c r="E58" s="21"/>
      <c r="F58" s="21"/>
      <c r="G58" s="21"/>
      <c r="H58" s="21"/>
    </row>
    <row r="59" spans="1:10" ht="6" customHeight="1" x14ac:dyDescent="0.2">
      <c r="A59" s="233" t="s">
        <v>372</v>
      </c>
      <c r="B59" s="135"/>
      <c r="C59" s="135"/>
      <c r="D59" s="135"/>
      <c r="E59" s="135"/>
      <c r="F59" s="135"/>
      <c r="G59" s="135"/>
      <c r="H59" s="135"/>
    </row>
    <row r="60" spans="1:10" ht="6" customHeight="1" x14ac:dyDescent="0.2">
      <c r="A60" s="233" t="s">
        <v>373</v>
      </c>
      <c r="B60" s="135"/>
      <c r="C60" s="135"/>
      <c r="D60" s="135"/>
      <c r="E60" s="135"/>
      <c r="F60" s="135"/>
      <c r="G60" s="135"/>
      <c r="H60" s="135"/>
    </row>
    <row r="61" spans="1:10" x14ac:dyDescent="0.2">
      <c r="A61" s="135"/>
      <c r="B61" s="135"/>
      <c r="C61" s="135"/>
      <c r="D61" s="135"/>
      <c r="E61" s="135"/>
      <c r="F61" s="135"/>
      <c r="G61" s="135"/>
      <c r="H61" s="135"/>
    </row>
    <row r="62" spans="1:10" x14ac:dyDescent="0.2">
      <c r="A62" s="135"/>
      <c r="B62" s="135"/>
      <c r="C62" s="135"/>
      <c r="D62" s="135"/>
      <c r="E62" s="135"/>
      <c r="F62" s="135"/>
      <c r="G62" s="135"/>
      <c r="H62" s="135"/>
    </row>
    <row r="63" spans="1:10" x14ac:dyDescent="0.2">
      <c r="A63" s="135"/>
      <c r="B63" s="135"/>
      <c r="C63" s="135"/>
      <c r="D63" s="135"/>
      <c r="E63" s="135"/>
      <c r="F63" s="135"/>
      <c r="G63" s="135"/>
      <c r="H63" s="135"/>
    </row>
    <row r="64" spans="1:10" x14ac:dyDescent="0.2">
      <c r="A64" s="135"/>
      <c r="B64" s="135"/>
      <c r="C64" s="135"/>
      <c r="D64" s="135"/>
      <c r="E64" s="135"/>
      <c r="F64" s="135"/>
      <c r="G64" s="135"/>
      <c r="H64" s="135"/>
    </row>
    <row r="65" spans="1:8" x14ac:dyDescent="0.2">
      <c r="A65" s="135"/>
      <c r="B65" s="135"/>
      <c r="C65" s="135"/>
      <c r="D65" s="135"/>
      <c r="E65" s="135"/>
      <c r="F65" s="135"/>
      <c r="G65" s="135"/>
      <c r="H65" s="135"/>
    </row>
    <row r="66" spans="1:8" x14ac:dyDescent="0.2">
      <c r="A66" s="135"/>
      <c r="B66" s="135"/>
      <c r="C66" s="135"/>
      <c r="D66" s="135"/>
      <c r="E66" s="135"/>
      <c r="F66" s="135"/>
      <c r="G66" s="135"/>
      <c r="H66" s="135"/>
    </row>
    <row r="67" spans="1:8" x14ac:dyDescent="0.2">
      <c r="A67" s="135"/>
      <c r="B67" s="135"/>
      <c r="C67" s="135"/>
      <c r="D67" s="135"/>
      <c r="E67" s="135"/>
      <c r="F67" s="135"/>
      <c r="G67" s="135"/>
      <c r="H67" s="135"/>
    </row>
    <row r="68" spans="1:8" x14ac:dyDescent="0.2">
      <c r="A68" s="135"/>
      <c r="B68" s="135"/>
      <c r="C68" s="135"/>
      <c r="D68" s="135"/>
      <c r="E68" s="135"/>
      <c r="F68" s="135"/>
      <c r="G68" s="135"/>
      <c r="H68" s="135"/>
    </row>
    <row r="69" spans="1:8" x14ac:dyDescent="0.2">
      <c r="A69" s="135"/>
      <c r="B69" s="135"/>
      <c r="C69" s="135"/>
      <c r="D69" s="135"/>
      <c r="E69" s="135"/>
      <c r="F69" s="135"/>
      <c r="G69" s="135"/>
      <c r="H69" s="135"/>
    </row>
    <row r="70" spans="1:8" x14ac:dyDescent="0.2">
      <c r="A70" s="135"/>
      <c r="B70" s="135"/>
      <c r="C70" s="135"/>
      <c r="D70" s="135"/>
      <c r="E70" s="135"/>
      <c r="F70" s="135"/>
      <c r="G70" s="135"/>
      <c r="H70" s="135"/>
    </row>
    <row r="71" spans="1:8" x14ac:dyDescent="0.2">
      <c r="A71" s="135"/>
      <c r="B71" s="135"/>
      <c r="C71" s="135"/>
      <c r="D71" s="135"/>
      <c r="E71" s="135"/>
      <c r="F71" s="135"/>
      <c r="G71" s="135"/>
      <c r="H71" s="135"/>
    </row>
    <row r="72" spans="1:8" x14ac:dyDescent="0.2">
      <c r="A72" s="135"/>
      <c r="B72" s="135"/>
      <c r="C72" s="135"/>
      <c r="D72" s="135"/>
      <c r="E72" s="135"/>
      <c r="F72" s="135"/>
      <c r="G72" s="135"/>
      <c r="H72" s="135"/>
    </row>
    <row r="73" spans="1:8" x14ac:dyDescent="0.2">
      <c r="A73" s="135"/>
      <c r="B73" s="135"/>
      <c r="C73" s="135"/>
      <c r="D73" s="135"/>
      <c r="E73" s="135"/>
      <c r="F73" s="135"/>
      <c r="G73" s="135"/>
      <c r="H73" s="135"/>
    </row>
    <row r="74" spans="1:8" x14ac:dyDescent="0.2">
      <c r="A74" s="135"/>
      <c r="B74" s="135"/>
      <c r="C74" s="135"/>
      <c r="D74" s="135"/>
      <c r="E74" s="135"/>
      <c r="F74" s="135"/>
      <c r="G74" s="135"/>
      <c r="H74" s="135"/>
    </row>
    <row r="75" spans="1:8" x14ac:dyDescent="0.2">
      <c r="A75" s="135"/>
      <c r="B75" s="135"/>
      <c r="C75" s="135"/>
      <c r="D75" s="135"/>
      <c r="E75" s="135"/>
      <c r="F75" s="135"/>
      <c r="G75" s="135"/>
      <c r="H75" s="135"/>
    </row>
    <row r="76" spans="1:8" x14ac:dyDescent="0.2">
      <c r="A76" s="135"/>
      <c r="B76" s="135"/>
      <c r="C76" s="135"/>
      <c r="D76" s="135"/>
      <c r="E76" s="135"/>
      <c r="F76" s="135"/>
      <c r="G76" s="135"/>
      <c r="H76" s="135"/>
    </row>
    <row r="77" spans="1:8" x14ac:dyDescent="0.2">
      <c r="A77" s="135"/>
      <c r="B77" s="135"/>
      <c r="C77" s="135"/>
      <c r="D77" s="135"/>
      <c r="E77" s="135"/>
      <c r="F77" s="135"/>
      <c r="G77" s="135"/>
      <c r="H77" s="135"/>
    </row>
    <row r="78" spans="1:8" x14ac:dyDescent="0.2">
      <c r="A78" s="135"/>
      <c r="B78" s="135"/>
      <c r="C78" s="135"/>
      <c r="D78" s="135"/>
      <c r="E78" s="135"/>
      <c r="F78" s="135"/>
      <c r="G78" s="135"/>
      <c r="H78" s="135"/>
    </row>
    <row r="79" spans="1:8" x14ac:dyDescent="0.2">
      <c r="A79" s="135"/>
      <c r="B79" s="135"/>
      <c r="C79" s="135"/>
      <c r="D79" s="135"/>
      <c r="E79" s="135"/>
      <c r="F79" s="135"/>
      <c r="G79" s="135"/>
      <c r="H79" s="135"/>
    </row>
    <row r="80" spans="1:8" x14ac:dyDescent="0.2">
      <c r="A80" s="135"/>
      <c r="B80" s="135"/>
      <c r="C80" s="135"/>
      <c r="D80" s="135"/>
      <c r="E80" s="135"/>
      <c r="F80" s="135"/>
      <c r="G80" s="135"/>
      <c r="H80" s="135"/>
    </row>
    <row r="81" s="135" customFormat="1" ht="12.75" x14ac:dyDescent="0.2"/>
    <row r="82" s="135" customFormat="1" ht="12.75" x14ac:dyDescent="0.2"/>
    <row r="83" s="135" customFormat="1" ht="12.75" x14ac:dyDescent="0.2"/>
    <row r="84" s="135" customFormat="1" ht="12.75" x14ac:dyDescent="0.2"/>
    <row r="85" s="135" customFormat="1" ht="12.75" x14ac:dyDescent="0.2"/>
    <row r="86" s="135" customFormat="1" ht="12.75" x14ac:dyDescent="0.2"/>
    <row r="87" s="135" customFormat="1" ht="12.75" x14ac:dyDescent="0.2"/>
    <row r="88" s="135" customFormat="1" ht="12.75" x14ac:dyDescent="0.2"/>
    <row r="89" s="135" customFormat="1" ht="12.75" x14ac:dyDescent="0.2"/>
    <row r="90" s="135" customFormat="1" ht="12.75" x14ac:dyDescent="0.2"/>
    <row r="91" s="135" customFormat="1" ht="12.75" x14ac:dyDescent="0.2"/>
    <row r="92" s="135" customFormat="1" ht="12.75" x14ac:dyDescent="0.2"/>
    <row r="93" s="135" customFormat="1" ht="12.75" x14ac:dyDescent="0.2"/>
    <row r="94" s="135" customFormat="1" ht="12.75" x14ac:dyDescent="0.2"/>
    <row r="95" s="135" customFormat="1" ht="12.75" x14ac:dyDescent="0.2"/>
    <row r="96" s="135" customFormat="1" ht="12.75" x14ac:dyDescent="0.2"/>
    <row r="97" s="135" customFormat="1" ht="12.75" x14ac:dyDescent="0.2"/>
    <row r="98" s="135" customFormat="1" ht="12.75" x14ac:dyDescent="0.2"/>
    <row r="99" s="135" customFormat="1" ht="12.75" x14ac:dyDescent="0.2"/>
    <row r="100" s="135" customFormat="1" ht="12.75" x14ac:dyDescent="0.2"/>
    <row r="101" s="135" customFormat="1" ht="12.75" x14ac:dyDescent="0.2"/>
    <row r="102" s="135" customFormat="1" ht="12.75" x14ac:dyDescent="0.2"/>
    <row r="103" s="135" customFormat="1" ht="12.75" x14ac:dyDescent="0.2"/>
    <row r="104" s="135" customFormat="1" ht="12.75" x14ac:dyDescent="0.2"/>
    <row r="105" s="135" customFormat="1" ht="12.75" x14ac:dyDescent="0.2"/>
    <row r="106" s="135" customFormat="1" ht="12.75" x14ac:dyDescent="0.2"/>
    <row r="107" s="135" customFormat="1" ht="12.75" x14ac:dyDescent="0.2"/>
    <row r="108" s="135" customFormat="1" ht="12.75" x14ac:dyDescent="0.2"/>
    <row r="109" s="135" customFormat="1" ht="12.75" x14ac:dyDescent="0.2"/>
    <row r="110" s="135" customFormat="1" ht="12.75" x14ac:dyDescent="0.2"/>
    <row r="111" s="135" customFormat="1" ht="12.75" x14ac:dyDescent="0.2"/>
    <row r="112" s="135" customFormat="1" ht="12.75" x14ac:dyDescent="0.2"/>
    <row r="113" s="135" customFormat="1" ht="12.75" x14ac:dyDescent="0.2"/>
    <row r="114" s="135" customFormat="1" ht="12.75" x14ac:dyDescent="0.2"/>
    <row r="115" s="135" customFormat="1" ht="12.75" x14ac:dyDescent="0.2"/>
    <row r="116" s="135" customFormat="1" ht="12.75" x14ac:dyDescent="0.2"/>
    <row r="117" s="135" customFormat="1" ht="12.75" x14ac:dyDescent="0.2"/>
    <row r="118" s="135" customFormat="1" ht="12.75" x14ac:dyDescent="0.2"/>
    <row r="119" s="135" customFormat="1" ht="12.75" x14ac:dyDescent="0.2"/>
    <row r="120" s="135" customFormat="1" ht="12.75" x14ac:dyDescent="0.2"/>
    <row r="121" s="135" customFormat="1" ht="12.75" x14ac:dyDescent="0.2"/>
    <row r="122" s="135" customFormat="1" ht="12.75" x14ac:dyDescent="0.2"/>
    <row r="123" s="135" customFormat="1" ht="12.75" x14ac:dyDescent="0.2"/>
    <row r="124" s="135" customFormat="1" ht="12.75" x14ac:dyDescent="0.2"/>
    <row r="125" s="135" customFormat="1" ht="12.75" x14ac:dyDescent="0.2"/>
    <row r="126" s="135" customFormat="1" ht="12.75" x14ac:dyDescent="0.2"/>
    <row r="127" s="135" customFormat="1" ht="12.75" x14ac:dyDescent="0.2"/>
    <row r="128" s="135" customFormat="1" ht="12.75" x14ac:dyDescent="0.2"/>
    <row r="129" s="135" customFormat="1" ht="12.75" x14ac:dyDescent="0.2"/>
    <row r="130" s="135" customFormat="1" ht="12.75" x14ac:dyDescent="0.2"/>
    <row r="131" s="135" customFormat="1" ht="12.75" x14ac:dyDescent="0.2"/>
    <row r="132" s="135" customFormat="1" ht="12.75" x14ac:dyDescent="0.2"/>
    <row r="133" s="135" customFormat="1" ht="12.75" x14ac:dyDescent="0.2"/>
    <row r="134" s="135" customFormat="1" ht="12.75" x14ac:dyDescent="0.2"/>
    <row r="135" s="135" customFormat="1" ht="12.75" x14ac:dyDescent="0.2"/>
    <row r="136" s="135" customFormat="1" ht="12.75" x14ac:dyDescent="0.2"/>
    <row r="137" s="135" customFormat="1" ht="12.75" x14ac:dyDescent="0.2"/>
    <row r="138" s="135" customFormat="1" ht="12.75" x14ac:dyDescent="0.2"/>
    <row r="139" s="135" customFormat="1" ht="12.75" x14ac:dyDescent="0.2"/>
    <row r="140" s="135" customFormat="1" ht="12.75" x14ac:dyDescent="0.2"/>
    <row r="141" s="135" customFormat="1" ht="12.75" x14ac:dyDescent="0.2"/>
    <row r="142" s="135" customFormat="1" ht="12.75" x14ac:dyDescent="0.2"/>
    <row r="143" s="135" customFormat="1" ht="12.75" x14ac:dyDescent="0.2"/>
    <row r="144" s="135" customFormat="1" ht="12.75" x14ac:dyDescent="0.2"/>
    <row r="145" s="135" customFormat="1" ht="12.75" x14ac:dyDescent="0.2"/>
    <row r="146" s="135" customFormat="1" ht="12.75" x14ac:dyDescent="0.2"/>
    <row r="147" s="135" customFormat="1" ht="12.75" x14ac:dyDescent="0.2"/>
    <row r="148" s="135" customFormat="1" ht="12.75" x14ac:dyDescent="0.2"/>
    <row r="149" s="135" customFormat="1" ht="12.75" x14ac:dyDescent="0.2"/>
    <row r="150" s="135" customFormat="1" ht="12.75" x14ac:dyDescent="0.2"/>
    <row r="151" s="135" customFormat="1" ht="12.75" x14ac:dyDescent="0.2"/>
    <row r="152" s="135" customFormat="1" ht="12.75" x14ac:dyDescent="0.2"/>
    <row r="153" s="135" customFormat="1" ht="12.75" x14ac:dyDescent="0.2"/>
    <row r="154" s="135" customFormat="1" ht="12.75" x14ac:dyDescent="0.2"/>
    <row r="155" s="135" customFormat="1" ht="12.75" x14ac:dyDescent="0.2"/>
    <row r="156" s="135" customFormat="1" ht="12.75" x14ac:dyDescent="0.2"/>
    <row r="157" s="135" customFormat="1" ht="12.75" x14ac:dyDescent="0.2"/>
    <row r="158" s="135" customFormat="1" ht="12.75" x14ac:dyDescent="0.2"/>
    <row r="159" s="135" customFormat="1" ht="12.75" x14ac:dyDescent="0.2"/>
    <row r="160" s="135" customFormat="1" ht="12.75" x14ac:dyDescent="0.2"/>
    <row r="161" s="135" customFormat="1" ht="12.75" x14ac:dyDescent="0.2"/>
    <row r="162" s="135" customFormat="1" ht="12.75" x14ac:dyDescent="0.2"/>
    <row r="163" s="135" customFormat="1" ht="12.75" x14ac:dyDescent="0.2"/>
    <row r="164" s="135" customFormat="1" ht="12.75" x14ac:dyDescent="0.2"/>
    <row r="165" s="135" customFormat="1" ht="12.75" x14ac:dyDescent="0.2"/>
    <row r="166" s="135" customFormat="1" ht="12.75" x14ac:dyDescent="0.2"/>
    <row r="167" s="135" customFormat="1" ht="12.75" x14ac:dyDescent="0.2"/>
    <row r="168" s="135" customFormat="1" ht="12.75" x14ac:dyDescent="0.2"/>
    <row r="169" s="135" customFormat="1" ht="12.75" x14ac:dyDescent="0.2"/>
    <row r="170" s="135" customFormat="1" ht="12.75" x14ac:dyDescent="0.2"/>
    <row r="171" s="135" customFormat="1" ht="12.75" x14ac:dyDescent="0.2"/>
    <row r="172" s="135" customFormat="1" ht="12.75" x14ac:dyDescent="0.2"/>
    <row r="173" s="135" customFormat="1" ht="12.75" x14ac:dyDescent="0.2"/>
    <row r="174" s="135" customFormat="1" ht="12.75" x14ac:dyDescent="0.2"/>
    <row r="175" s="135" customFormat="1" ht="12.75" x14ac:dyDescent="0.2"/>
    <row r="176" s="135" customFormat="1" ht="12.75" x14ac:dyDescent="0.2"/>
    <row r="177" s="135" customFormat="1" ht="12.75" x14ac:dyDescent="0.2"/>
    <row r="178" s="135" customFormat="1" ht="12.75" x14ac:dyDescent="0.2"/>
    <row r="179" s="135" customFormat="1" ht="12.75" x14ac:dyDescent="0.2"/>
    <row r="180" s="135" customFormat="1" ht="12.75" x14ac:dyDescent="0.2"/>
    <row r="181" s="135" customFormat="1" ht="12.75" x14ac:dyDescent="0.2"/>
    <row r="182" s="135" customFormat="1" ht="12.75" x14ac:dyDescent="0.2"/>
    <row r="183" s="135" customFormat="1" ht="12.75" x14ac:dyDescent="0.2"/>
    <row r="184" s="135" customFormat="1" ht="12.75" x14ac:dyDescent="0.2"/>
    <row r="185" s="135" customFormat="1" ht="12.75" x14ac:dyDescent="0.2"/>
    <row r="186" s="135" customFormat="1" ht="12.75" x14ac:dyDescent="0.2"/>
    <row r="187" s="135" customFormat="1" ht="12.75" x14ac:dyDescent="0.2"/>
    <row r="188" s="135" customFormat="1" ht="12.75" x14ac:dyDescent="0.2"/>
    <row r="189" s="135" customFormat="1" ht="12.75" x14ac:dyDescent="0.2"/>
    <row r="190" s="135" customFormat="1" ht="12.75" x14ac:dyDescent="0.2"/>
    <row r="191" s="135" customFormat="1" ht="12.75" x14ac:dyDescent="0.2"/>
    <row r="192" s="135" customFormat="1" ht="12.75" x14ac:dyDescent="0.2"/>
    <row r="193" s="135" customFormat="1" ht="12.75" x14ac:dyDescent="0.2"/>
    <row r="194" s="135" customFormat="1" ht="12.75" x14ac:dyDescent="0.2"/>
    <row r="195" s="135" customFormat="1" ht="12.75" x14ac:dyDescent="0.2"/>
    <row r="196" s="135" customFormat="1" ht="12.75" x14ac:dyDescent="0.2"/>
    <row r="197" s="135" customFormat="1" ht="12.75" x14ac:dyDescent="0.2"/>
    <row r="198" s="135" customFormat="1" ht="12.75" x14ac:dyDescent="0.2"/>
    <row r="199" s="135" customFormat="1" ht="12.75" x14ac:dyDescent="0.2"/>
    <row r="200" s="135" customFormat="1" ht="12.75" x14ac:dyDescent="0.2"/>
    <row r="201" s="135" customFormat="1" ht="12.75" x14ac:dyDescent="0.2"/>
    <row r="202" s="135" customFormat="1" ht="12.75" x14ac:dyDescent="0.2"/>
    <row r="203" s="135" customFormat="1" ht="12.75" x14ac:dyDescent="0.2"/>
    <row r="204" s="135" customFormat="1" ht="12.75" x14ac:dyDescent="0.2"/>
    <row r="205" s="135" customFormat="1" ht="12.75" x14ac:dyDescent="0.2"/>
    <row r="206" s="135" customFormat="1" ht="12.75" x14ac:dyDescent="0.2"/>
    <row r="207" s="135" customFormat="1" ht="12.75" x14ac:dyDescent="0.2"/>
    <row r="208" s="135" customFormat="1" ht="12.75" x14ac:dyDescent="0.2"/>
    <row r="209" s="135" customFormat="1" ht="12.75" x14ac:dyDescent="0.2"/>
    <row r="210" s="135" customFormat="1" ht="12.75" x14ac:dyDescent="0.2"/>
    <row r="211" s="135" customFormat="1" ht="12.75" x14ac:dyDescent="0.2"/>
    <row r="212" s="135" customFormat="1" ht="12.75" x14ac:dyDescent="0.2"/>
    <row r="213" s="135" customFormat="1" ht="12.75" x14ac:dyDescent="0.2"/>
    <row r="214" s="135" customFormat="1" ht="12.75" x14ac:dyDescent="0.2"/>
    <row r="215" s="135" customFormat="1" ht="12.75" x14ac:dyDescent="0.2"/>
    <row r="216" s="135" customFormat="1" ht="12.75" x14ac:dyDescent="0.2"/>
    <row r="217" s="135" customFormat="1" ht="12.75" x14ac:dyDescent="0.2"/>
    <row r="218" s="135" customFormat="1" ht="12.75" x14ac:dyDescent="0.2"/>
    <row r="219" s="135" customFormat="1" ht="12.75" x14ac:dyDescent="0.2"/>
    <row r="220" s="135" customFormat="1" ht="12.75" x14ac:dyDescent="0.2"/>
    <row r="221" s="135" customFormat="1" ht="12.75" x14ac:dyDescent="0.2"/>
    <row r="222" s="135" customFormat="1" ht="12.75" x14ac:dyDescent="0.2"/>
    <row r="223" s="135" customFormat="1" ht="12.75" x14ac:dyDescent="0.2"/>
    <row r="224" s="135" customFormat="1" ht="12.75" x14ac:dyDescent="0.2"/>
    <row r="225" s="135" customFormat="1" ht="12.75" x14ac:dyDescent="0.2"/>
    <row r="226" s="135" customFormat="1" ht="12.75" x14ac:dyDescent="0.2"/>
    <row r="227" s="135" customFormat="1" ht="12.75" x14ac:dyDescent="0.2"/>
    <row r="228" s="135" customFormat="1" ht="12.75" x14ac:dyDescent="0.2"/>
    <row r="229" s="135" customFormat="1" ht="12.75" x14ac:dyDescent="0.2"/>
    <row r="230" s="135" customFormat="1" ht="12.75" x14ac:dyDescent="0.2"/>
    <row r="231" s="135" customFormat="1" ht="12.75" x14ac:dyDescent="0.2"/>
    <row r="232" s="135" customFormat="1" ht="12.75" x14ac:dyDescent="0.2"/>
    <row r="233" s="135" customFormat="1" ht="12.75" x14ac:dyDescent="0.2"/>
    <row r="234" s="135" customFormat="1" ht="12.75" x14ac:dyDescent="0.2"/>
    <row r="235" s="135" customFormat="1" ht="12.75" x14ac:dyDescent="0.2"/>
    <row r="236" s="135" customFormat="1" ht="12.75" x14ac:dyDescent="0.2"/>
    <row r="237" s="135" customFormat="1" ht="12.75" x14ac:dyDescent="0.2"/>
    <row r="238" s="135" customFormat="1" ht="12.75" x14ac:dyDescent="0.2"/>
    <row r="239" s="135" customFormat="1" ht="12.75" x14ac:dyDescent="0.2"/>
    <row r="240" s="135" customFormat="1" ht="12.75" x14ac:dyDescent="0.2"/>
    <row r="241" s="135" customFormat="1" ht="12.75" x14ac:dyDescent="0.2"/>
    <row r="242" s="135" customFormat="1" ht="12.75" x14ac:dyDescent="0.2"/>
    <row r="243" s="135" customFormat="1" ht="12.75" x14ac:dyDescent="0.2"/>
    <row r="244" s="135" customFormat="1" ht="12.75" x14ac:dyDescent="0.2"/>
    <row r="245" s="135" customFormat="1" ht="12.75" x14ac:dyDescent="0.2"/>
    <row r="246" s="135" customFormat="1" ht="12.75" x14ac:dyDescent="0.2"/>
    <row r="247" s="135" customFormat="1" ht="12.75" x14ac:dyDescent="0.2"/>
    <row r="248" s="135" customFormat="1" ht="12.75" x14ac:dyDescent="0.2"/>
    <row r="249" s="135" customFormat="1" ht="12.75" x14ac:dyDescent="0.2"/>
    <row r="250" s="135" customFormat="1" ht="12.75" x14ac:dyDescent="0.2"/>
    <row r="251" s="135" customFormat="1" ht="12.75" x14ac:dyDescent="0.2"/>
    <row r="252" s="135" customFormat="1" ht="12.75" x14ac:dyDescent="0.2"/>
    <row r="253" s="135" customFormat="1" ht="12.75" x14ac:dyDescent="0.2"/>
    <row r="254" s="135" customFormat="1" ht="12.75" x14ac:dyDescent="0.2"/>
    <row r="255" s="135" customFormat="1" ht="12.75" x14ac:dyDescent="0.2"/>
    <row r="256" s="135" customFormat="1" ht="12.75" x14ac:dyDescent="0.2"/>
    <row r="257" s="135" customFormat="1" ht="12.75" x14ac:dyDescent="0.2"/>
    <row r="258" s="135" customFormat="1" ht="12.75" x14ac:dyDescent="0.2"/>
    <row r="259" s="135" customFormat="1" ht="12.75" x14ac:dyDescent="0.2"/>
    <row r="260" s="135" customFormat="1" ht="12.75" x14ac:dyDescent="0.2"/>
    <row r="261" s="135" customFormat="1" ht="12.75" x14ac:dyDescent="0.2"/>
    <row r="262" s="135" customFormat="1" ht="12.75" x14ac:dyDescent="0.2"/>
    <row r="263" s="135" customFormat="1" ht="12.75" x14ac:dyDescent="0.2"/>
    <row r="264" s="135" customFormat="1" ht="12.75" x14ac:dyDescent="0.2"/>
    <row r="265" s="135" customFormat="1" ht="12.75" x14ac:dyDescent="0.2"/>
    <row r="266" s="135" customFormat="1" ht="12.75" x14ac:dyDescent="0.2"/>
    <row r="267" s="135" customFormat="1" ht="12.75" x14ac:dyDescent="0.2"/>
    <row r="268" s="135" customFormat="1" ht="12.75" x14ac:dyDescent="0.2"/>
    <row r="269" s="135" customFormat="1" ht="12.75" x14ac:dyDescent="0.2"/>
    <row r="270" s="135" customFormat="1" ht="12.75" x14ac:dyDescent="0.2"/>
    <row r="271" s="135" customFormat="1" ht="12.75" x14ac:dyDescent="0.2"/>
    <row r="272" s="135" customFormat="1" ht="12.75" x14ac:dyDescent="0.2"/>
    <row r="273" s="135" customFormat="1" ht="12.75" x14ac:dyDescent="0.2"/>
    <row r="274" s="135" customFormat="1" ht="12.75" x14ac:dyDescent="0.2"/>
    <row r="275" s="135" customFormat="1" ht="12.75" x14ac:dyDescent="0.2"/>
    <row r="276" s="135" customFormat="1" ht="12.75" x14ac:dyDescent="0.2"/>
    <row r="277" s="135" customFormat="1" ht="12.75" x14ac:dyDescent="0.2"/>
    <row r="278" s="135" customFormat="1" ht="12.75" x14ac:dyDescent="0.2"/>
    <row r="279" s="135" customFormat="1" ht="12.75" x14ac:dyDescent="0.2"/>
    <row r="280" s="135" customFormat="1" ht="12.75" x14ac:dyDescent="0.2"/>
    <row r="281" s="135" customFormat="1" ht="12.75" x14ac:dyDescent="0.2"/>
    <row r="282" s="135" customFormat="1" ht="12.75" x14ac:dyDescent="0.2"/>
    <row r="283" s="135" customFormat="1" ht="12.75" x14ac:dyDescent="0.2"/>
    <row r="284" s="135" customFormat="1" ht="12.75" x14ac:dyDescent="0.2"/>
    <row r="285" s="135" customFormat="1" ht="12.75" x14ac:dyDescent="0.2"/>
    <row r="286" s="135" customFormat="1" ht="12.75" x14ac:dyDescent="0.2"/>
    <row r="287" s="135" customFormat="1" ht="12.75" x14ac:dyDescent="0.2"/>
    <row r="288" s="135" customFormat="1" ht="12.75" x14ac:dyDescent="0.2"/>
    <row r="289" s="135" customFormat="1" ht="12.75" x14ac:dyDescent="0.2"/>
    <row r="290" s="135" customFormat="1" ht="12.75" x14ac:dyDescent="0.2"/>
    <row r="291" s="135" customFormat="1" ht="12.75" x14ac:dyDescent="0.2"/>
    <row r="292" s="135" customFormat="1" ht="12.75" x14ac:dyDescent="0.2"/>
    <row r="293" s="135" customFormat="1" ht="12.75" x14ac:dyDescent="0.2"/>
    <row r="294" s="135" customFormat="1" ht="12.75" x14ac:dyDescent="0.2"/>
    <row r="295" s="135" customFormat="1" ht="12.75" x14ac:dyDescent="0.2"/>
    <row r="296" s="135" customFormat="1" ht="12.75" x14ac:dyDescent="0.2"/>
    <row r="297" s="135" customFormat="1" ht="12.75" x14ac:dyDescent="0.2"/>
    <row r="298" s="135" customFormat="1" ht="12.75" x14ac:dyDescent="0.2"/>
    <row r="299" s="135" customFormat="1" ht="12.75" x14ac:dyDescent="0.2"/>
    <row r="300" s="135" customFormat="1" ht="12.75" x14ac:dyDescent="0.2"/>
    <row r="301" s="135" customFormat="1" ht="12.75" x14ac:dyDescent="0.2"/>
    <row r="302" s="135" customFormat="1" ht="12.75" x14ac:dyDescent="0.2"/>
    <row r="303" s="135" customFormat="1" ht="12.75" x14ac:dyDescent="0.2"/>
    <row r="304" s="135" customFormat="1" ht="12.75" x14ac:dyDescent="0.2"/>
    <row r="305" s="135" customFormat="1" ht="12.75" x14ac:dyDescent="0.2"/>
    <row r="306" s="135" customFormat="1" ht="12.75" x14ac:dyDescent="0.2"/>
    <row r="307" s="135" customFormat="1" ht="12.75" x14ac:dyDescent="0.2"/>
    <row r="308" s="135" customFormat="1" ht="12.75" x14ac:dyDescent="0.2"/>
    <row r="309" s="135" customFormat="1" ht="12.75" x14ac:dyDescent="0.2"/>
    <row r="310" s="135" customFormat="1" ht="12.75" x14ac:dyDescent="0.2"/>
    <row r="311" s="135" customFormat="1" ht="12.75" x14ac:dyDescent="0.2"/>
    <row r="312" s="135" customFormat="1" ht="12.75" x14ac:dyDescent="0.2"/>
    <row r="313" s="135" customFormat="1" ht="12.75" x14ac:dyDescent="0.2"/>
    <row r="314" s="135" customFormat="1" ht="12.75" x14ac:dyDescent="0.2"/>
    <row r="315" s="135" customFormat="1" ht="12.75" x14ac:dyDescent="0.2"/>
    <row r="316" s="135" customFormat="1" ht="12.75" x14ac:dyDescent="0.2"/>
    <row r="317" s="135" customFormat="1" ht="12.75" x14ac:dyDescent="0.2"/>
    <row r="318" s="135" customFormat="1" ht="12.75" x14ac:dyDescent="0.2"/>
    <row r="319" s="135" customFormat="1" ht="12.75" x14ac:dyDescent="0.2"/>
    <row r="320" s="135" customFormat="1" ht="12.75" x14ac:dyDescent="0.2"/>
    <row r="321" s="135" customFormat="1" ht="12.75" x14ac:dyDescent="0.2"/>
    <row r="322" s="135" customFormat="1" ht="12.75" x14ac:dyDescent="0.2"/>
    <row r="323" s="135" customFormat="1" ht="12.75" x14ac:dyDescent="0.2"/>
    <row r="324" s="135" customFormat="1" ht="12.75" x14ac:dyDescent="0.2"/>
    <row r="325" s="135" customFormat="1" ht="12.75" x14ac:dyDescent="0.2"/>
    <row r="326" s="135" customFormat="1" ht="12.75" x14ac:dyDescent="0.2"/>
    <row r="327" s="135" customFormat="1" ht="12.75" x14ac:dyDescent="0.2"/>
    <row r="328" s="135" customFormat="1" ht="12.75" x14ac:dyDescent="0.2"/>
    <row r="329" s="135" customFormat="1" ht="12.75" x14ac:dyDescent="0.2"/>
    <row r="330" s="135" customFormat="1" ht="12.75" x14ac:dyDescent="0.2"/>
    <row r="331" s="135" customFormat="1" ht="12.75" x14ac:dyDescent="0.2"/>
    <row r="332" s="135" customFormat="1" ht="12.75" x14ac:dyDescent="0.2"/>
    <row r="333" s="135" customFormat="1" ht="12.75" x14ac:dyDescent="0.2"/>
    <row r="334" s="135" customFormat="1" ht="12.75" x14ac:dyDescent="0.2"/>
    <row r="335" s="135" customFormat="1" ht="12.75" x14ac:dyDescent="0.2"/>
    <row r="336" s="135" customFormat="1" ht="12.75" x14ac:dyDescent="0.2"/>
    <row r="337" s="135" customFormat="1" ht="12.75" x14ac:dyDescent="0.2"/>
    <row r="338" s="135" customFormat="1" ht="12.75" x14ac:dyDescent="0.2"/>
    <row r="339" s="135" customFormat="1" ht="12.75" x14ac:dyDescent="0.2"/>
    <row r="340" s="135" customFormat="1" ht="12.75" x14ac:dyDescent="0.2"/>
    <row r="341" s="135" customFormat="1" ht="12.75" x14ac:dyDescent="0.2"/>
    <row r="342" s="135" customFormat="1" ht="12.75" x14ac:dyDescent="0.2"/>
    <row r="343" s="135" customFormat="1" ht="12.75" x14ac:dyDescent="0.2"/>
    <row r="344" s="135" customFormat="1" ht="12.75" x14ac:dyDescent="0.2"/>
    <row r="345" s="135" customFormat="1" ht="12.75" x14ac:dyDescent="0.2"/>
    <row r="346" s="135" customFormat="1" ht="12.75" x14ac:dyDescent="0.2"/>
    <row r="347" s="135" customFormat="1" ht="12.75" x14ac:dyDescent="0.2"/>
    <row r="348" s="135" customFormat="1" ht="12.75" x14ac:dyDescent="0.2"/>
    <row r="349" s="135" customFormat="1" ht="12.75" x14ac:dyDescent="0.2"/>
    <row r="350" s="135" customFormat="1" ht="12.75" x14ac:dyDescent="0.2"/>
    <row r="351" s="135" customFormat="1" ht="12.75" x14ac:dyDescent="0.2"/>
    <row r="352" s="135" customFormat="1" ht="12.75" x14ac:dyDescent="0.2"/>
    <row r="353" s="135" customFormat="1" ht="12.75" x14ac:dyDescent="0.2"/>
    <row r="354" s="135" customFormat="1" ht="12.75" x14ac:dyDescent="0.2"/>
    <row r="355" s="135" customFormat="1" ht="12.75" x14ac:dyDescent="0.2"/>
    <row r="356" s="135" customFormat="1" ht="12.75" x14ac:dyDescent="0.2"/>
    <row r="357" s="135" customFormat="1" ht="12.75" x14ac:dyDescent="0.2"/>
    <row r="358" s="135" customFormat="1" ht="12.75" x14ac:dyDescent="0.2"/>
    <row r="359" s="135" customFormat="1" ht="12.75" x14ac:dyDescent="0.2"/>
    <row r="360" s="135" customFormat="1" ht="12.75" x14ac:dyDescent="0.2"/>
    <row r="361" s="135" customFormat="1" ht="12.75" x14ac:dyDescent="0.2"/>
    <row r="362" s="135" customFormat="1" ht="12.75" x14ac:dyDescent="0.2"/>
    <row r="363" s="135" customFormat="1" ht="12.75" x14ac:dyDescent="0.2"/>
    <row r="364" s="135" customFormat="1" ht="12.75" x14ac:dyDescent="0.2"/>
    <row r="365" s="135" customFormat="1" ht="12.75" x14ac:dyDescent="0.2"/>
    <row r="366" s="135" customFormat="1" ht="12.75" x14ac:dyDescent="0.2"/>
    <row r="367" s="135" customFormat="1" ht="12.75" x14ac:dyDescent="0.2"/>
    <row r="368" s="135" customFormat="1" ht="12.75" x14ac:dyDescent="0.2"/>
    <row r="369" s="135" customFormat="1" ht="12.75" x14ac:dyDescent="0.2"/>
    <row r="370" s="135" customFormat="1" ht="12.75" x14ac:dyDescent="0.2"/>
    <row r="371" s="135" customFormat="1" ht="12.75" x14ac:dyDescent="0.2"/>
    <row r="372" s="135" customFormat="1" ht="12.75" x14ac:dyDescent="0.2"/>
    <row r="373" s="135" customFormat="1" ht="12.75" x14ac:dyDescent="0.2"/>
    <row r="374" s="135" customFormat="1" ht="12.75" x14ac:dyDescent="0.2"/>
    <row r="375" s="135" customFormat="1" ht="12.75" x14ac:dyDescent="0.2"/>
    <row r="376" s="135" customFormat="1" ht="12.75" x14ac:dyDescent="0.2"/>
    <row r="377" s="135" customFormat="1" ht="12.75" x14ac:dyDescent="0.2"/>
    <row r="378" s="135" customFormat="1" ht="12.75" x14ac:dyDescent="0.2"/>
    <row r="379" s="135" customFormat="1" ht="12.75" x14ac:dyDescent="0.2"/>
    <row r="380" s="135" customFormat="1" ht="12.75" x14ac:dyDescent="0.2"/>
    <row r="381" s="135" customFormat="1" ht="12.75" x14ac:dyDescent="0.2"/>
    <row r="382" s="135" customFormat="1" ht="12.75" x14ac:dyDescent="0.2"/>
    <row r="383" s="135" customFormat="1" ht="12.75" x14ac:dyDescent="0.2"/>
    <row r="384" s="135" customFormat="1" ht="12.75" x14ac:dyDescent="0.2"/>
    <row r="385" s="135" customFormat="1" ht="12.75" x14ac:dyDescent="0.2"/>
    <row r="386" s="135" customFormat="1" ht="12.75" x14ac:dyDescent="0.2"/>
    <row r="387" s="135" customFormat="1" ht="12.75" x14ac:dyDescent="0.2"/>
    <row r="388" s="135" customFormat="1" ht="12.75" x14ac:dyDescent="0.2"/>
    <row r="389" s="135" customFormat="1" ht="12.75" x14ac:dyDescent="0.2"/>
    <row r="390" s="135" customFormat="1" ht="12.75" x14ac:dyDescent="0.2"/>
    <row r="391" s="135" customFormat="1" ht="12.75" x14ac:dyDescent="0.2"/>
    <row r="392" s="135" customFormat="1" ht="12.75" x14ac:dyDescent="0.2"/>
    <row r="393" s="135" customFormat="1" ht="12.75" x14ac:dyDescent="0.2"/>
    <row r="394" s="135" customFormat="1" ht="12.75" x14ac:dyDescent="0.2"/>
    <row r="395" s="135" customFormat="1" ht="12.75" x14ac:dyDescent="0.2"/>
    <row r="396" s="135" customFormat="1" ht="12.75" x14ac:dyDescent="0.2"/>
    <row r="397" s="135" customFormat="1" ht="12.75" x14ac:dyDescent="0.2"/>
    <row r="398" s="135" customFormat="1" ht="12.75" x14ac:dyDescent="0.2"/>
    <row r="399" s="135" customFormat="1" ht="12.75" x14ac:dyDescent="0.2"/>
    <row r="400" s="135" customFormat="1" ht="12.75" x14ac:dyDescent="0.2"/>
    <row r="401" s="135" customFormat="1" ht="12.75" x14ac:dyDescent="0.2"/>
    <row r="402" s="135" customFormat="1" ht="12.75" x14ac:dyDescent="0.2"/>
    <row r="403" s="135" customFormat="1" ht="12.75" x14ac:dyDescent="0.2"/>
    <row r="404" s="135" customFormat="1" ht="12.75" x14ac:dyDescent="0.2"/>
    <row r="405" s="135" customFormat="1" ht="12.75" x14ac:dyDescent="0.2"/>
    <row r="406" s="135" customFormat="1" ht="12.75" x14ac:dyDescent="0.2"/>
    <row r="407" s="135" customFormat="1" ht="12.75" x14ac:dyDescent="0.2"/>
    <row r="408" s="135" customFormat="1" ht="12.75" x14ac:dyDescent="0.2"/>
    <row r="409" s="135" customFormat="1" ht="12.75" x14ac:dyDescent="0.2"/>
    <row r="410" s="135" customFormat="1" ht="12.75" x14ac:dyDescent="0.2"/>
    <row r="411" s="135" customFormat="1" ht="12.75" x14ac:dyDescent="0.2"/>
    <row r="412" s="135" customFormat="1" ht="12.75" x14ac:dyDescent="0.2"/>
    <row r="413" s="135" customFormat="1" ht="12.75" x14ac:dyDescent="0.2"/>
    <row r="414" s="135" customFormat="1" ht="12.75" x14ac:dyDescent="0.2"/>
    <row r="415" s="135" customFormat="1" ht="12.75" x14ac:dyDescent="0.2"/>
    <row r="416" s="135" customFormat="1" ht="12.75" x14ac:dyDescent="0.2"/>
    <row r="417" s="135" customFormat="1" ht="12.75" x14ac:dyDescent="0.2"/>
    <row r="418" s="135" customFormat="1" ht="12.75" x14ac:dyDescent="0.2"/>
    <row r="419" s="135" customFormat="1" ht="12.75" x14ac:dyDescent="0.2"/>
    <row r="420" s="135" customFormat="1" ht="12.75" x14ac:dyDescent="0.2"/>
    <row r="421" s="135" customFormat="1" ht="12.75" x14ac:dyDescent="0.2"/>
    <row r="422" s="135" customFormat="1" ht="12.75" x14ac:dyDescent="0.2"/>
    <row r="423" s="135" customFormat="1" ht="12.75" x14ac:dyDescent="0.2"/>
    <row r="424" s="135" customFormat="1" ht="12.75" x14ac:dyDescent="0.2"/>
    <row r="425" s="135" customFormat="1" ht="12.75" x14ac:dyDescent="0.2"/>
    <row r="426" s="135" customFormat="1" ht="12.75" x14ac:dyDescent="0.2"/>
    <row r="427" s="135" customFormat="1" ht="12.75" x14ac:dyDescent="0.2"/>
    <row r="428" s="135" customFormat="1" ht="12.75" x14ac:dyDescent="0.2"/>
    <row r="429" s="135" customFormat="1" ht="12.75" x14ac:dyDescent="0.2"/>
    <row r="430" s="135" customFormat="1" ht="12.75" x14ac:dyDescent="0.2"/>
    <row r="431" s="135" customFormat="1" ht="12.75" x14ac:dyDescent="0.2"/>
    <row r="432" s="135" customFormat="1" ht="12.75" x14ac:dyDescent="0.2"/>
    <row r="433" s="135" customFormat="1" ht="12.75" x14ac:dyDescent="0.2"/>
    <row r="434" s="135" customFormat="1" ht="12.75" x14ac:dyDescent="0.2"/>
    <row r="435" s="135" customFormat="1" ht="12.75" x14ac:dyDescent="0.2"/>
    <row r="436" s="135" customFormat="1" ht="12.75" x14ac:dyDescent="0.2"/>
    <row r="437" s="135" customFormat="1" ht="12.75" x14ac:dyDescent="0.2"/>
    <row r="438" s="135" customFormat="1" ht="12.75" x14ac:dyDescent="0.2"/>
    <row r="439" s="135" customFormat="1" ht="12.75" x14ac:dyDescent="0.2"/>
    <row r="440" s="135" customFormat="1" ht="12.75" x14ac:dyDescent="0.2"/>
    <row r="441" s="135" customFormat="1" ht="12.75" x14ac:dyDescent="0.2"/>
    <row r="442" s="135" customFormat="1" ht="12.75" x14ac:dyDescent="0.2"/>
    <row r="443" s="135" customFormat="1" ht="12.75" x14ac:dyDescent="0.2"/>
    <row r="444" s="135" customFormat="1" ht="12.75" x14ac:dyDescent="0.2"/>
    <row r="445" s="135" customFormat="1" ht="12.75" x14ac:dyDescent="0.2"/>
    <row r="446" s="135" customFormat="1" ht="12.75" x14ac:dyDescent="0.2"/>
    <row r="447" s="135" customFormat="1" ht="12.75" x14ac:dyDescent="0.2"/>
    <row r="448" s="135" customFormat="1" ht="12.75" x14ac:dyDescent="0.2"/>
    <row r="449" s="135" customFormat="1" ht="12.75" x14ac:dyDescent="0.2"/>
    <row r="450" s="135" customFormat="1" ht="12.75" x14ac:dyDescent="0.2"/>
    <row r="451" s="135" customFormat="1" ht="12.75" x14ac:dyDescent="0.2"/>
    <row r="452" s="135" customFormat="1" ht="12.75" x14ac:dyDescent="0.2"/>
    <row r="453" s="135" customFormat="1" ht="12.75" x14ac:dyDescent="0.2"/>
    <row r="454" s="135" customFormat="1" ht="12.75" x14ac:dyDescent="0.2"/>
    <row r="455" s="135" customFormat="1" ht="12.75" x14ac:dyDescent="0.2"/>
    <row r="456" s="135" customFormat="1" ht="12.75" x14ac:dyDescent="0.2"/>
    <row r="457" s="135" customFormat="1" ht="12.75" x14ac:dyDescent="0.2"/>
    <row r="458" s="135" customFormat="1" ht="12.75" x14ac:dyDescent="0.2"/>
    <row r="459" s="135" customFormat="1" ht="12.75" x14ac:dyDescent="0.2"/>
    <row r="460" s="135" customFormat="1" ht="12.75" x14ac:dyDescent="0.2"/>
    <row r="461" s="135" customFormat="1" ht="12.75" x14ac:dyDescent="0.2"/>
    <row r="462" s="135" customFormat="1" ht="12.75" x14ac:dyDescent="0.2"/>
    <row r="463" s="135" customFormat="1" ht="12.75" x14ac:dyDescent="0.2"/>
    <row r="464" s="135" customFormat="1" ht="12.75" x14ac:dyDescent="0.2"/>
    <row r="465" s="135" customFormat="1" ht="12.75" x14ac:dyDescent="0.2"/>
    <row r="466" s="135" customFormat="1" ht="12.75" x14ac:dyDescent="0.2"/>
    <row r="467" s="135" customFormat="1" ht="12.75" x14ac:dyDescent="0.2"/>
    <row r="468" s="135" customFormat="1" ht="12.75" x14ac:dyDescent="0.2"/>
    <row r="469" s="135" customFormat="1" ht="12.75" x14ac:dyDescent="0.2"/>
    <row r="470" s="135" customFormat="1" ht="12.75" x14ac:dyDescent="0.2"/>
    <row r="471" s="135" customFormat="1" ht="12.75" x14ac:dyDescent="0.2"/>
    <row r="472" s="135" customFormat="1" ht="12.75" x14ac:dyDescent="0.2"/>
    <row r="473" s="135" customFormat="1" ht="12.75" x14ac:dyDescent="0.2"/>
    <row r="474" s="135" customFormat="1" ht="12.75" x14ac:dyDescent="0.2"/>
    <row r="475" s="135" customFormat="1" ht="12.75" x14ac:dyDescent="0.2"/>
    <row r="476" s="135" customFormat="1" ht="12.75" x14ac:dyDescent="0.2"/>
    <row r="477" s="135" customFormat="1" ht="12.75" x14ac:dyDescent="0.2"/>
    <row r="478" s="135" customFormat="1" ht="12.75" x14ac:dyDescent="0.2"/>
    <row r="479" s="135" customFormat="1" ht="12.75" x14ac:dyDescent="0.2"/>
    <row r="480" s="135" customFormat="1" ht="12.75" x14ac:dyDescent="0.2"/>
    <row r="481" s="135" customFormat="1" ht="12.75" x14ac:dyDescent="0.2"/>
    <row r="482" s="135" customFormat="1" ht="12.75" x14ac:dyDescent="0.2"/>
    <row r="483" s="135" customFormat="1" ht="12.75" x14ac:dyDescent="0.2"/>
    <row r="484" s="135" customFormat="1" ht="12.75" x14ac:dyDescent="0.2"/>
    <row r="485" s="135" customFormat="1" ht="12.75" x14ac:dyDescent="0.2"/>
    <row r="486" s="135" customFormat="1" ht="12.75" x14ac:dyDescent="0.2"/>
    <row r="487" s="135" customFormat="1" ht="12.75" x14ac:dyDescent="0.2"/>
    <row r="488" s="135" customFormat="1" ht="12.75" x14ac:dyDescent="0.2"/>
    <row r="489" s="135" customFormat="1" ht="12.75" x14ac:dyDescent="0.2"/>
    <row r="490" s="135" customFormat="1" ht="12.75" x14ac:dyDescent="0.2"/>
    <row r="491" s="135" customFormat="1" ht="12.75" x14ac:dyDescent="0.2"/>
    <row r="492" s="135" customFormat="1" ht="12.75" x14ac:dyDescent="0.2"/>
    <row r="493" s="135" customFormat="1" ht="12.75" x14ac:dyDescent="0.2"/>
    <row r="494" s="135" customFormat="1" ht="12.75" x14ac:dyDescent="0.2"/>
    <row r="495" s="135" customFormat="1" ht="12.75" x14ac:dyDescent="0.2"/>
    <row r="496" s="135" customFormat="1" ht="12.75" x14ac:dyDescent="0.2"/>
    <row r="497" s="135" customFormat="1" ht="12.75" x14ac:dyDescent="0.2"/>
    <row r="498" s="135" customFormat="1" ht="12.75" x14ac:dyDescent="0.2"/>
    <row r="499" s="135" customFormat="1" ht="12.75" x14ac:dyDescent="0.2"/>
    <row r="500" s="135" customFormat="1" ht="12.75" x14ac:dyDescent="0.2"/>
    <row r="501" s="135" customFormat="1" ht="12.75" x14ac:dyDescent="0.2"/>
    <row r="502" s="135" customFormat="1" ht="12.75" x14ac:dyDescent="0.2"/>
    <row r="503" s="135" customFormat="1" ht="12.75" x14ac:dyDescent="0.2"/>
    <row r="504" s="135" customFormat="1" ht="12.75" x14ac:dyDescent="0.2"/>
    <row r="505" s="135" customFormat="1" ht="12.75" x14ac:dyDescent="0.2"/>
    <row r="506" s="135" customFormat="1" ht="12.75" x14ac:dyDescent="0.2"/>
    <row r="507" s="135" customFormat="1" ht="12.75" x14ac:dyDescent="0.2"/>
    <row r="508" s="135" customFormat="1" ht="12.75" x14ac:dyDescent="0.2"/>
    <row r="509" s="135" customFormat="1" ht="12.75" x14ac:dyDescent="0.2"/>
    <row r="510" s="135" customFormat="1" ht="12.75" x14ac:dyDescent="0.2"/>
    <row r="511" s="135" customFormat="1" ht="12.75" x14ac:dyDescent="0.2"/>
    <row r="512" s="135" customFormat="1" ht="12.75" x14ac:dyDescent="0.2"/>
    <row r="513" s="135" customFormat="1" ht="12.75" x14ac:dyDescent="0.2"/>
    <row r="514" s="135" customFormat="1" ht="12.75" x14ac:dyDescent="0.2"/>
    <row r="515" s="135" customFormat="1" ht="12.75" x14ac:dyDescent="0.2"/>
    <row r="516" s="135" customFormat="1" ht="12.75" x14ac:dyDescent="0.2"/>
    <row r="517" s="135" customFormat="1" ht="12.75" x14ac:dyDescent="0.2"/>
    <row r="518" s="135" customFormat="1" ht="12.75" x14ac:dyDescent="0.2"/>
    <row r="519" s="135" customFormat="1" ht="12.75" x14ac:dyDescent="0.2"/>
    <row r="520" s="135" customFormat="1" ht="12.75" x14ac:dyDescent="0.2"/>
    <row r="521" s="135" customFormat="1" ht="12.75" x14ac:dyDescent="0.2"/>
    <row r="522" s="135" customFormat="1" ht="12.75" x14ac:dyDescent="0.2"/>
    <row r="523" s="135" customFormat="1" ht="12.75" x14ac:dyDescent="0.2"/>
    <row r="524" s="135" customFormat="1" ht="12.75" x14ac:dyDescent="0.2"/>
    <row r="525" s="135" customFormat="1" ht="12.75" x14ac:dyDescent="0.2"/>
    <row r="526" s="135" customFormat="1" ht="12.75" x14ac:dyDescent="0.2"/>
    <row r="527" s="135" customFormat="1" ht="12.75" x14ac:dyDescent="0.2"/>
    <row r="528" s="135" customFormat="1" ht="12.75" x14ac:dyDescent="0.2"/>
    <row r="529" s="135" customFormat="1" ht="12.75" x14ac:dyDescent="0.2"/>
    <row r="530" s="135" customFormat="1" ht="12.75" x14ac:dyDescent="0.2"/>
    <row r="531" s="135" customFormat="1" ht="12.75" x14ac:dyDescent="0.2"/>
    <row r="532" s="135" customFormat="1" ht="12.75" x14ac:dyDescent="0.2"/>
    <row r="533" s="135" customFormat="1" ht="12.75" x14ac:dyDescent="0.2"/>
    <row r="534" s="135" customFormat="1" ht="12.75" x14ac:dyDescent="0.2"/>
    <row r="535" s="135" customFormat="1" ht="12.75" x14ac:dyDescent="0.2"/>
    <row r="536" s="135" customFormat="1" ht="12.75" x14ac:dyDescent="0.2"/>
    <row r="537" s="135" customFormat="1" ht="12.75" x14ac:dyDescent="0.2"/>
    <row r="538" s="135" customFormat="1" ht="12.75" x14ac:dyDescent="0.2"/>
    <row r="539" s="135" customFormat="1" ht="12.75" x14ac:dyDescent="0.2"/>
    <row r="540" s="135" customFormat="1" ht="12.75" x14ac:dyDescent="0.2"/>
    <row r="541" s="135" customFormat="1" ht="12.75" x14ac:dyDescent="0.2"/>
    <row r="542" s="135" customFormat="1" ht="12.75" x14ac:dyDescent="0.2"/>
    <row r="543" s="135" customFormat="1" ht="12.75" x14ac:dyDescent="0.2"/>
    <row r="544" s="135" customFormat="1" ht="12.75" x14ac:dyDescent="0.2"/>
    <row r="545" s="135" customFormat="1" ht="12.75" x14ac:dyDescent="0.2"/>
    <row r="546" s="135" customFormat="1" ht="12.75" x14ac:dyDescent="0.2"/>
    <row r="547" s="135" customFormat="1" ht="12.75" x14ac:dyDescent="0.2"/>
    <row r="548" s="135" customFormat="1" ht="12.75" x14ac:dyDescent="0.2"/>
    <row r="549" s="135" customFormat="1" ht="12.75" x14ac:dyDescent="0.2"/>
    <row r="550" s="135" customFormat="1" ht="12.75" x14ac:dyDescent="0.2"/>
    <row r="551" s="135" customFormat="1" ht="12.75" x14ac:dyDescent="0.2"/>
    <row r="552" s="135" customFormat="1" ht="12.75" x14ac:dyDescent="0.2"/>
    <row r="553" s="135" customFormat="1" ht="12.75" x14ac:dyDescent="0.2"/>
    <row r="554" s="135" customFormat="1" ht="12.75" x14ac:dyDescent="0.2"/>
    <row r="555" s="135" customFormat="1" ht="12.75" x14ac:dyDescent="0.2"/>
    <row r="556" s="135" customFormat="1" ht="12.75" x14ac:dyDescent="0.2"/>
    <row r="557" s="135" customFormat="1" ht="12.75" x14ac:dyDescent="0.2"/>
    <row r="558" s="135" customFormat="1" ht="12.75" x14ac:dyDescent="0.2"/>
    <row r="559" s="135" customFormat="1" ht="12.75" x14ac:dyDescent="0.2"/>
    <row r="560" s="135" customFormat="1" ht="12.75" x14ac:dyDescent="0.2"/>
    <row r="561" s="135" customFormat="1" ht="12.75" x14ac:dyDescent="0.2"/>
    <row r="562" s="135" customFormat="1" ht="12.75" x14ac:dyDescent="0.2"/>
    <row r="563" s="135" customFormat="1" ht="12.75" x14ac:dyDescent="0.2"/>
    <row r="564" s="135" customFormat="1" ht="12.75" x14ac:dyDescent="0.2"/>
    <row r="565" s="135" customFormat="1" ht="12.75" x14ac:dyDescent="0.2"/>
    <row r="566" s="135" customFormat="1" ht="12.75" x14ac:dyDescent="0.2"/>
    <row r="567" s="135" customFormat="1" ht="12.75" x14ac:dyDescent="0.2"/>
    <row r="568" s="135" customFormat="1" ht="12.75" x14ac:dyDescent="0.2"/>
    <row r="569" s="135" customFormat="1" ht="12.75" x14ac:dyDescent="0.2"/>
    <row r="570" s="135" customFormat="1" ht="12.75" x14ac:dyDescent="0.2"/>
    <row r="571" s="135" customFormat="1" ht="12.75" x14ac:dyDescent="0.2"/>
    <row r="572" s="135" customFormat="1" ht="12.75" x14ac:dyDescent="0.2"/>
    <row r="573" s="135" customFormat="1" ht="12.75" x14ac:dyDescent="0.2"/>
    <row r="574" s="135" customFormat="1" ht="12.75" x14ac:dyDescent="0.2"/>
    <row r="575" s="135" customFormat="1" ht="12.75" x14ac:dyDescent="0.2"/>
    <row r="576" s="135" customFormat="1" ht="12.75" x14ac:dyDescent="0.2"/>
    <row r="577" s="135" customFormat="1" ht="12.75" x14ac:dyDescent="0.2"/>
    <row r="578" s="135" customFormat="1" ht="12.75" x14ac:dyDescent="0.2"/>
    <row r="579" s="135" customFormat="1" ht="12.75" x14ac:dyDescent="0.2"/>
    <row r="580" s="135" customFormat="1" ht="12.75" x14ac:dyDescent="0.2"/>
    <row r="581" s="135" customFormat="1" ht="12.75" x14ac:dyDescent="0.2"/>
    <row r="582" s="135" customFormat="1" ht="12.75" x14ac:dyDescent="0.2"/>
    <row r="583" s="135" customFormat="1" ht="12.75" x14ac:dyDescent="0.2"/>
    <row r="584" s="135" customFormat="1" ht="12.75" x14ac:dyDescent="0.2"/>
    <row r="585" s="135" customFormat="1" ht="12.75" x14ac:dyDescent="0.2"/>
    <row r="586" s="135" customFormat="1" ht="12.75" x14ac:dyDescent="0.2"/>
    <row r="587" s="135" customFormat="1" ht="12.75" x14ac:dyDescent="0.2"/>
    <row r="588" s="135" customFormat="1" ht="12.75" x14ac:dyDescent="0.2"/>
    <row r="589" s="135" customFormat="1" ht="12.75" x14ac:dyDescent="0.2"/>
    <row r="590" s="135" customFormat="1" ht="12.75" x14ac:dyDescent="0.2"/>
    <row r="591" s="135" customFormat="1" ht="12.75" x14ac:dyDescent="0.2"/>
    <row r="592" s="135" customFormat="1" ht="12.75" x14ac:dyDescent="0.2"/>
    <row r="593" s="135" customFormat="1" ht="12.75" x14ac:dyDescent="0.2"/>
    <row r="594" s="135" customFormat="1" ht="12.75" x14ac:dyDescent="0.2"/>
    <row r="595" s="135" customFormat="1" ht="12.75" x14ac:dyDescent="0.2"/>
    <row r="596" s="135" customFormat="1" ht="12.75" x14ac:dyDescent="0.2"/>
    <row r="597" s="135" customFormat="1" ht="12.75" x14ac:dyDescent="0.2"/>
    <row r="598" s="135" customFormat="1" ht="12.75" x14ac:dyDescent="0.2"/>
    <row r="599" s="135" customFormat="1" ht="12.75" x14ac:dyDescent="0.2"/>
    <row r="600" s="135" customFormat="1" ht="12.75" x14ac:dyDescent="0.2"/>
    <row r="601" s="135" customFormat="1" ht="12.75" x14ac:dyDescent="0.2"/>
    <row r="602" s="135" customFormat="1" ht="12.75" x14ac:dyDescent="0.2"/>
    <row r="603" s="135" customFormat="1" ht="12.75" x14ac:dyDescent="0.2"/>
    <row r="604" s="135" customFormat="1" ht="12.75" x14ac:dyDescent="0.2"/>
    <row r="605" s="135" customFormat="1" ht="12.75" x14ac:dyDescent="0.2"/>
    <row r="606" s="135" customFormat="1" ht="12.75" x14ac:dyDescent="0.2"/>
    <row r="607" s="135" customFormat="1" ht="12.75" x14ac:dyDescent="0.2"/>
    <row r="608" s="135" customFormat="1" ht="12.75" x14ac:dyDescent="0.2"/>
    <row r="609" s="135" customFormat="1" ht="12.75" x14ac:dyDescent="0.2"/>
    <row r="610" s="135" customFormat="1" ht="12.75" x14ac:dyDescent="0.2"/>
    <row r="611" s="135" customFormat="1" ht="12.75" x14ac:dyDescent="0.2"/>
    <row r="612" s="135" customFormat="1" ht="12.75" x14ac:dyDescent="0.2"/>
    <row r="613" s="135" customFormat="1" ht="12.75" x14ac:dyDescent="0.2"/>
    <row r="614" s="135" customFormat="1" ht="12.75" x14ac:dyDescent="0.2"/>
    <row r="615" s="135" customFormat="1" ht="12.75" x14ac:dyDescent="0.2"/>
    <row r="616" s="135" customFormat="1" ht="12.75" x14ac:dyDescent="0.2"/>
    <row r="617" s="135" customFormat="1" ht="12.75" x14ac:dyDescent="0.2"/>
    <row r="618" s="135" customFormat="1" ht="12.75" x14ac:dyDescent="0.2"/>
    <row r="619" s="135" customFormat="1" ht="12.75" x14ac:dyDescent="0.2"/>
    <row r="620" s="135" customFormat="1" ht="12.75" x14ac:dyDescent="0.2"/>
    <row r="621" s="135" customFormat="1" ht="12.75" x14ac:dyDescent="0.2"/>
    <row r="622" s="135" customFormat="1" ht="12.75" x14ac:dyDescent="0.2"/>
    <row r="623" s="135" customFormat="1" ht="12.75" x14ac:dyDescent="0.2"/>
    <row r="624" s="135" customFormat="1" ht="12.75" x14ac:dyDescent="0.2"/>
    <row r="625" s="135" customFormat="1" ht="12.75" x14ac:dyDescent="0.2"/>
    <row r="626" s="135" customFormat="1" ht="12.75" x14ac:dyDescent="0.2"/>
    <row r="627" s="135" customFormat="1" ht="12.75" x14ac:dyDescent="0.2"/>
    <row r="628" s="135" customFormat="1" ht="12.75" x14ac:dyDescent="0.2"/>
    <row r="629" s="135" customFormat="1" ht="12.75" x14ac:dyDescent="0.2"/>
    <row r="630" s="135" customFormat="1" ht="12.75" x14ac:dyDescent="0.2"/>
    <row r="631" s="135" customFormat="1" ht="12.75" x14ac:dyDescent="0.2"/>
    <row r="632" s="135" customFormat="1" ht="12.75" x14ac:dyDescent="0.2"/>
    <row r="633" s="135" customFormat="1" ht="12.75" x14ac:dyDescent="0.2"/>
    <row r="634" s="135" customFormat="1" ht="12.75" x14ac:dyDescent="0.2"/>
    <row r="635" s="135" customFormat="1" ht="12.75" x14ac:dyDescent="0.2"/>
    <row r="636" s="135" customFormat="1" ht="12.75" x14ac:dyDescent="0.2"/>
    <row r="637" s="135" customFormat="1" ht="12.75" x14ac:dyDescent="0.2"/>
    <row r="638" s="135" customFormat="1" ht="12.75" x14ac:dyDescent="0.2"/>
    <row r="639" s="135" customFormat="1" ht="12.75" x14ac:dyDescent="0.2"/>
    <row r="640" s="135" customFormat="1" ht="12.75" x14ac:dyDescent="0.2"/>
    <row r="641" s="135" customFormat="1" ht="12.75" x14ac:dyDescent="0.2"/>
    <row r="642" s="135" customFormat="1" ht="12.75" x14ac:dyDescent="0.2"/>
    <row r="643" s="135" customFormat="1" ht="12.75" x14ac:dyDescent="0.2"/>
    <row r="644" s="135" customFormat="1" ht="12.75" x14ac:dyDescent="0.2"/>
    <row r="645" s="135" customFormat="1" ht="12.75" x14ac:dyDescent="0.2"/>
    <row r="646" s="135" customFormat="1" ht="12.75" x14ac:dyDescent="0.2"/>
    <row r="647" s="135" customFormat="1" ht="12.75" x14ac:dyDescent="0.2"/>
    <row r="648" s="135" customFormat="1" ht="12.75" x14ac:dyDescent="0.2"/>
    <row r="649" s="135" customFormat="1" ht="12.75" x14ac:dyDescent="0.2"/>
    <row r="650" s="135" customFormat="1" ht="12.75" x14ac:dyDescent="0.2"/>
    <row r="651" s="135" customFormat="1" ht="12.75" x14ac:dyDescent="0.2"/>
    <row r="652" s="135" customFormat="1" ht="12.75" x14ac:dyDescent="0.2"/>
    <row r="653" s="135" customFormat="1" ht="12.75" x14ac:dyDescent="0.2"/>
    <row r="654" s="135" customFormat="1" ht="12.75" x14ac:dyDescent="0.2"/>
    <row r="655" s="135" customFormat="1" ht="12.75" x14ac:dyDescent="0.2"/>
    <row r="656" s="135" customFormat="1" ht="12.75" x14ac:dyDescent="0.2"/>
    <row r="657" s="135" customFormat="1" ht="12.75" x14ac:dyDescent="0.2"/>
    <row r="658" s="135" customFormat="1" ht="12.75" x14ac:dyDescent="0.2"/>
    <row r="659" s="135" customFormat="1" ht="12.75" x14ac:dyDescent="0.2"/>
    <row r="660" s="135" customFormat="1" ht="12.75" x14ac:dyDescent="0.2"/>
    <row r="661" s="135" customFormat="1" ht="12.75" x14ac:dyDescent="0.2"/>
    <row r="662" s="135" customFormat="1" ht="12.75" x14ac:dyDescent="0.2"/>
    <row r="663" s="135" customFormat="1" ht="12.75" x14ac:dyDescent="0.2"/>
    <row r="664" s="135" customFormat="1" ht="12.75" x14ac:dyDescent="0.2"/>
    <row r="665" s="135" customFormat="1" ht="12.75" x14ac:dyDescent="0.2"/>
    <row r="666" s="135" customFormat="1" ht="12.75" x14ac:dyDescent="0.2"/>
    <row r="667" s="135" customFormat="1" ht="12.75" x14ac:dyDescent="0.2"/>
    <row r="668" s="135" customFormat="1" ht="12.75" x14ac:dyDescent="0.2"/>
    <row r="669" s="135" customFormat="1" ht="12.75" x14ac:dyDescent="0.2"/>
    <row r="670" s="135" customFormat="1" ht="12.75" x14ac:dyDescent="0.2"/>
    <row r="671" s="135" customFormat="1" ht="12.75" x14ac:dyDescent="0.2"/>
    <row r="672" s="135" customFormat="1" ht="12.75" x14ac:dyDescent="0.2"/>
    <row r="673" s="135" customFormat="1" ht="12.75" x14ac:dyDescent="0.2"/>
    <row r="674" s="135" customFormat="1" ht="12.75" x14ac:dyDescent="0.2"/>
    <row r="675" s="135" customFormat="1" ht="12.75" x14ac:dyDescent="0.2"/>
    <row r="676" s="135" customFormat="1" ht="12.75" x14ac:dyDescent="0.2"/>
    <row r="677" s="135" customFormat="1" ht="12.75" x14ac:dyDescent="0.2"/>
    <row r="678" s="135" customFormat="1" ht="12.75" x14ac:dyDescent="0.2"/>
    <row r="679" s="135" customFormat="1" ht="12.75" x14ac:dyDescent="0.2"/>
    <row r="680" s="135" customFormat="1" ht="12.75" x14ac:dyDescent="0.2"/>
    <row r="681" s="135" customFormat="1" ht="12.75" x14ac:dyDescent="0.2"/>
    <row r="682" s="135" customFormat="1" ht="12.75" x14ac:dyDescent="0.2"/>
    <row r="683" s="135" customFormat="1" ht="12.75" x14ac:dyDescent="0.2"/>
    <row r="684" s="135" customFormat="1" ht="12.75" x14ac:dyDescent="0.2"/>
    <row r="685" s="135" customFormat="1" ht="12.75" x14ac:dyDescent="0.2"/>
    <row r="686" s="135" customFormat="1" ht="12.75" x14ac:dyDescent="0.2"/>
    <row r="687" s="135" customFormat="1" ht="12.75" x14ac:dyDescent="0.2"/>
    <row r="688" s="135" customFormat="1" ht="12.75" x14ac:dyDescent="0.2"/>
    <row r="689" s="135" customFormat="1" ht="12.75" x14ac:dyDescent="0.2"/>
    <row r="690" s="135" customFormat="1" ht="12.75" x14ac:dyDescent="0.2"/>
    <row r="691" s="135" customFormat="1" ht="12.75" x14ac:dyDescent="0.2"/>
    <row r="692" s="135" customFormat="1" ht="12.75" x14ac:dyDescent="0.2"/>
    <row r="693" s="135" customFormat="1" ht="12.75" x14ac:dyDescent="0.2"/>
    <row r="694" s="135" customFormat="1" ht="12.75" x14ac:dyDescent="0.2"/>
    <row r="695" s="135" customFormat="1" ht="12.75" x14ac:dyDescent="0.2"/>
    <row r="696" s="135" customFormat="1" ht="12.75" x14ac:dyDescent="0.2"/>
    <row r="697" s="135" customFormat="1" ht="12.75" x14ac:dyDescent="0.2"/>
    <row r="698" s="135" customFormat="1" ht="12.75" x14ac:dyDescent="0.2"/>
    <row r="699" s="135" customFormat="1" ht="12.75" x14ac:dyDescent="0.2"/>
    <row r="700" s="135" customFormat="1" ht="12.75" x14ac:dyDescent="0.2"/>
    <row r="701" s="135" customFormat="1" ht="12.75" x14ac:dyDescent="0.2"/>
    <row r="702" s="135" customFormat="1" ht="12.75" x14ac:dyDescent="0.2"/>
    <row r="703" s="135" customFormat="1" ht="12.75" x14ac:dyDescent="0.2"/>
    <row r="704" s="135" customFormat="1" ht="12.75" x14ac:dyDescent="0.2"/>
    <row r="705" s="135" customFormat="1" ht="12.75" x14ac:dyDescent="0.2"/>
    <row r="706" s="135" customFormat="1" ht="12.75" x14ac:dyDescent="0.2"/>
    <row r="707" s="135" customFormat="1" ht="12.75" x14ac:dyDescent="0.2"/>
    <row r="708" s="135" customFormat="1" ht="12.75" x14ac:dyDescent="0.2"/>
    <row r="709" s="135" customFormat="1" ht="12.75" x14ac:dyDescent="0.2"/>
    <row r="710" s="135" customFormat="1" ht="12.75" x14ac:dyDescent="0.2"/>
    <row r="711" s="135" customFormat="1" ht="12.75" x14ac:dyDescent="0.2"/>
    <row r="712" s="135" customFormat="1" ht="12.75" x14ac:dyDescent="0.2"/>
    <row r="713" s="135" customFormat="1" ht="12.75" x14ac:dyDescent="0.2"/>
    <row r="714" s="135" customFormat="1" ht="12.75" x14ac:dyDescent="0.2"/>
    <row r="715" s="135" customFormat="1" ht="12.75" x14ac:dyDescent="0.2"/>
    <row r="716" s="135" customFormat="1" ht="12.75" x14ac:dyDescent="0.2"/>
    <row r="717" s="135" customFormat="1" ht="12.75" x14ac:dyDescent="0.2"/>
    <row r="718" s="135" customFormat="1" ht="12.75" x14ac:dyDescent="0.2"/>
    <row r="719" s="135" customFormat="1" ht="12.75" x14ac:dyDescent="0.2"/>
    <row r="720" s="135" customFormat="1" ht="12.75" x14ac:dyDescent="0.2"/>
    <row r="721" s="135" customFormat="1" ht="12.75" x14ac:dyDescent="0.2"/>
    <row r="722" s="135" customFormat="1" ht="12.75" x14ac:dyDescent="0.2"/>
    <row r="723" s="135" customFormat="1" ht="12.75" x14ac:dyDescent="0.2"/>
    <row r="724" s="135" customFormat="1" ht="12.75" x14ac:dyDescent="0.2"/>
    <row r="725" s="135" customFormat="1" ht="12.75" x14ac:dyDescent="0.2"/>
    <row r="726" s="135" customFormat="1" ht="12.75" x14ac:dyDescent="0.2"/>
    <row r="727" s="135" customFormat="1" ht="12.75" x14ac:dyDescent="0.2"/>
    <row r="728" s="135" customFormat="1" ht="12.75" x14ac:dyDescent="0.2"/>
    <row r="729" s="135" customFormat="1" ht="12.75" x14ac:dyDescent="0.2"/>
    <row r="730" s="135" customFormat="1" ht="12.75" x14ac:dyDescent="0.2"/>
    <row r="731" s="135" customFormat="1" ht="12.75" x14ac:dyDescent="0.2"/>
    <row r="732" s="135" customFormat="1" ht="12.75" x14ac:dyDescent="0.2"/>
    <row r="733" s="135" customFormat="1" ht="12.75" x14ac:dyDescent="0.2"/>
    <row r="734" s="135" customFormat="1" ht="12.75" x14ac:dyDescent="0.2"/>
    <row r="735" s="135" customFormat="1" ht="12.75" x14ac:dyDescent="0.2"/>
    <row r="736" s="135" customFormat="1" ht="12.75" x14ac:dyDescent="0.2"/>
    <row r="737" s="135" customFormat="1" ht="12.75" x14ac:dyDescent="0.2"/>
    <row r="738" s="135" customFormat="1" ht="12.75" x14ac:dyDescent="0.2"/>
    <row r="739" s="135" customFormat="1" ht="12.75" x14ac:dyDescent="0.2"/>
    <row r="740" s="135" customFormat="1" ht="12.75" x14ac:dyDescent="0.2"/>
    <row r="741" s="135" customFormat="1" ht="12.75" x14ac:dyDescent="0.2"/>
    <row r="742" s="135" customFormat="1" ht="12.75" x14ac:dyDescent="0.2"/>
    <row r="743" s="135" customFormat="1" ht="12.75" x14ac:dyDescent="0.2"/>
    <row r="744" s="135" customFormat="1" ht="12.75" x14ac:dyDescent="0.2"/>
    <row r="745" s="135" customFormat="1" ht="12.75" x14ac:dyDescent="0.2"/>
    <row r="746" s="135" customFormat="1" ht="12.75" x14ac:dyDescent="0.2"/>
    <row r="747" s="135" customFormat="1" ht="12.75" x14ac:dyDescent="0.2"/>
    <row r="748" s="135" customFormat="1" ht="12.75" x14ac:dyDescent="0.2"/>
    <row r="749" s="135" customFormat="1" ht="12.75" x14ac:dyDescent="0.2"/>
    <row r="750" s="135" customFormat="1" ht="12.75" x14ac:dyDescent="0.2"/>
    <row r="751" s="135" customFormat="1" ht="12.75" x14ac:dyDescent="0.2"/>
    <row r="752" s="135" customFormat="1" ht="12.75" x14ac:dyDescent="0.2"/>
    <row r="753" s="135" customFormat="1" ht="12.75" x14ac:dyDescent="0.2"/>
    <row r="754" s="135" customFormat="1" ht="12.75" x14ac:dyDescent="0.2"/>
    <row r="755" s="135" customFormat="1" ht="12.75" x14ac:dyDescent="0.2"/>
    <row r="756" s="135" customFormat="1" ht="12.75" x14ac:dyDescent="0.2"/>
    <row r="757" s="135" customFormat="1" ht="12.75" x14ac:dyDescent="0.2"/>
    <row r="758" s="135" customFormat="1" ht="12.75" x14ac:dyDescent="0.2"/>
    <row r="759" s="135" customFormat="1" ht="12.75" x14ac:dyDescent="0.2"/>
    <row r="760" s="135" customFormat="1" ht="12.75" x14ac:dyDescent="0.2"/>
    <row r="761" s="135" customFormat="1" ht="12.75" x14ac:dyDescent="0.2"/>
    <row r="762" s="135" customFormat="1" ht="12.75" x14ac:dyDescent="0.2"/>
    <row r="763" s="135" customFormat="1" ht="12.75" x14ac:dyDescent="0.2"/>
    <row r="764" s="135" customFormat="1" ht="12.75" x14ac:dyDescent="0.2"/>
    <row r="765" s="135" customFormat="1" ht="12.75" x14ac:dyDescent="0.2"/>
    <row r="766" s="135" customFormat="1" ht="12.75" x14ac:dyDescent="0.2"/>
    <row r="767" s="135" customFormat="1" ht="12.75" x14ac:dyDescent="0.2"/>
    <row r="768" s="135" customFormat="1" ht="12.75" x14ac:dyDescent="0.2"/>
    <row r="769" s="135" customFormat="1" ht="12.75" x14ac:dyDescent="0.2"/>
    <row r="770" s="135" customFormat="1" ht="12.75" x14ac:dyDescent="0.2"/>
    <row r="771" s="135" customFormat="1" ht="12.75" x14ac:dyDescent="0.2"/>
    <row r="772" s="135" customFormat="1" ht="12.75" x14ac:dyDescent="0.2"/>
    <row r="773" s="135" customFormat="1" ht="12.75" x14ac:dyDescent="0.2"/>
    <row r="774" s="135" customFormat="1" ht="12.75" x14ac:dyDescent="0.2"/>
    <row r="775" s="135" customFormat="1" ht="12.75" x14ac:dyDescent="0.2"/>
    <row r="776" s="135" customFormat="1" ht="12.75" x14ac:dyDescent="0.2"/>
    <row r="777" s="135" customFormat="1" ht="12.75" x14ac:dyDescent="0.2"/>
    <row r="778" s="135" customFormat="1" ht="12.75" x14ac:dyDescent="0.2"/>
    <row r="779" s="135" customFormat="1" ht="12.75" x14ac:dyDescent="0.2"/>
    <row r="780" s="135" customFormat="1" ht="12.75" x14ac:dyDescent="0.2"/>
    <row r="781" s="135" customFormat="1" ht="12.75" x14ac:dyDescent="0.2"/>
    <row r="782" s="135" customFormat="1" ht="12.75" x14ac:dyDescent="0.2"/>
    <row r="783" s="135" customFormat="1" ht="12.75" x14ac:dyDescent="0.2"/>
    <row r="784" s="135" customFormat="1" ht="12.75" x14ac:dyDescent="0.2"/>
    <row r="785" s="135" customFormat="1" ht="12.75" x14ac:dyDescent="0.2"/>
    <row r="786" s="135" customFormat="1" ht="12.75" x14ac:dyDescent="0.2"/>
    <row r="787" s="135" customFormat="1" ht="12.75" x14ac:dyDescent="0.2"/>
    <row r="788" s="135" customFormat="1" ht="12.75" x14ac:dyDescent="0.2"/>
    <row r="789" s="135" customFormat="1" ht="12.75" x14ac:dyDescent="0.2"/>
    <row r="790" s="135" customFormat="1" ht="12.75" x14ac:dyDescent="0.2"/>
    <row r="791" s="135" customFormat="1" ht="12.75" x14ac:dyDescent="0.2"/>
    <row r="792" s="135" customFormat="1" ht="12.75" x14ac:dyDescent="0.2"/>
    <row r="793" s="135" customFormat="1" ht="12.75" x14ac:dyDescent="0.2"/>
    <row r="794" s="135" customFormat="1" ht="12.75" x14ac:dyDescent="0.2"/>
    <row r="795" s="135" customFormat="1" ht="12.75" x14ac:dyDescent="0.2"/>
    <row r="796" s="135" customFormat="1" ht="12.75" x14ac:dyDescent="0.2"/>
    <row r="797" s="135" customFormat="1" ht="12.75" x14ac:dyDescent="0.2"/>
    <row r="798" s="135" customFormat="1" ht="12.75" x14ac:dyDescent="0.2"/>
    <row r="799" s="135" customFormat="1" ht="12.75" x14ac:dyDescent="0.2"/>
    <row r="800" s="135" customFormat="1" ht="12.75" x14ac:dyDescent="0.2"/>
    <row r="801" s="135" customFormat="1" ht="12.75" x14ac:dyDescent="0.2"/>
    <row r="802" s="135" customFormat="1" ht="12.75" x14ac:dyDescent="0.2"/>
    <row r="803" s="135" customFormat="1" ht="12.75" x14ac:dyDescent="0.2"/>
    <row r="804" s="135" customFormat="1" ht="12.75" x14ac:dyDescent="0.2"/>
    <row r="805" s="135" customFormat="1" ht="12.75" x14ac:dyDescent="0.2"/>
    <row r="806" s="135" customFormat="1" ht="12.75" x14ac:dyDescent="0.2"/>
    <row r="807" s="135" customFormat="1" ht="12.75" x14ac:dyDescent="0.2"/>
    <row r="808" s="135" customFormat="1" ht="12.75" x14ac:dyDescent="0.2"/>
    <row r="809" s="135" customFormat="1" ht="12.75" x14ac:dyDescent="0.2"/>
    <row r="810" s="135" customFormat="1" ht="12.75" x14ac:dyDescent="0.2"/>
    <row r="811" s="135" customFormat="1" ht="12.75" x14ac:dyDescent="0.2"/>
    <row r="812" s="135" customFormat="1" ht="12.75" x14ac:dyDescent="0.2"/>
    <row r="813" s="135" customFormat="1" ht="12.75" x14ac:dyDescent="0.2"/>
    <row r="814" s="135" customFormat="1" ht="12.75" x14ac:dyDescent="0.2"/>
    <row r="815" s="135" customFormat="1" ht="12.75" x14ac:dyDescent="0.2"/>
    <row r="816" s="135" customFormat="1" ht="12.75" x14ac:dyDescent="0.2"/>
    <row r="817" s="135" customFormat="1" ht="12.75" x14ac:dyDescent="0.2"/>
    <row r="818" s="135" customFormat="1" ht="12.75" x14ac:dyDescent="0.2"/>
    <row r="819" s="135" customFormat="1" ht="12.75" x14ac:dyDescent="0.2"/>
    <row r="820" s="135" customFormat="1" ht="12.75" x14ac:dyDescent="0.2"/>
    <row r="821" s="135" customFormat="1" ht="12.75" x14ac:dyDescent="0.2"/>
    <row r="822" s="135" customFormat="1" ht="12.75" x14ac:dyDescent="0.2"/>
    <row r="823" s="135" customFormat="1" ht="12.75" x14ac:dyDescent="0.2"/>
    <row r="824" s="135" customFormat="1" ht="12.75" x14ac:dyDescent="0.2"/>
    <row r="825" s="135" customFormat="1" ht="12.75" x14ac:dyDescent="0.2"/>
    <row r="826" s="135" customFormat="1" ht="12.75" x14ac:dyDescent="0.2"/>
    <row r="827" s="135" customFormat="1" ht="12.75" x14ac:dyDescent="0.2"/>
    <row r="828" s="135" customFormat="1" ht="12.75" x14ac:dyDescent="0.2"/>
    <row r="829" s="135" customFormat="1" ht="12.75" x14ac:dyDescent="0.2"/>
    <row r="830" s="135" customFormat="1" ht="12.75" x14ac:dyDescent="0.2"/>
    <row r="831" s="135" customFormat="1" ht="12.75" x14ac:dyDescent="0.2"/>
    <row r="832" s="135" customFormat="1" ht="12.75" x14ac:dyDescent="0.2"/>
    <row r="833" s="135" customFormat="1" ht="12.75" x14ac:dyDescent="0.2"/>
    <row r="834" s="135" customFormat="1" ht="12.75" x14ac:dyDescent="0.2"/>
    <row r="835" s="135" customFormat="1" ht="12.75" x14ac:dyDescent="0.2"/>
    <row r="836" s="135" customFormat="1" ht="12.75" x14ac:dyDescent="0.2"/>
    <row r="837" s="135" customFormat="1" ht="12.75" x14ac:dyDescent="0.2"/>
    <row r="838" s="135" customFormat="1" ht="12.75" x14ac:dyDescent="0.2"/>
    <row r="839" s="135" customFormat="1" ht="12.75" x14ac:dyDescent="0.2"/>
    <row r="840" s="135" customFormat="1" ht="12.75" x14ac:dyDescent="0.2"/>
    <row r="841" s="135" customFormat="1" ht="12.75" x14ac:dyDescent="0.2"/>
    <row r="842" s="135" customFormat="1" ht="12.75" x14ac:dyDescent="0.2"/>
    <row r="843" s="135" customFormat="1" ht="12.75" x14ac:dyDescent="0.2"/>
    <row r="844" s="135" customFormat="1" ht="12.75" x14ac:dyDescent="0.2"/>
    <row r="845" s="135" customFormat="1" ht="12.75" x14ac:dyDescent="0.2"/>
    <row r="846" s="135" customFormat="1" ht="12.75" x14ac:dyDescent="0.2"/>
    <row r="847" s="135" customFormat="1" ht="12.75" x14ac:dyDescent="0.2"/>
    <row r="848" s="135" customFormat="1" ht="12.75" x14ac:dyDescent="0.2"/>
    <row r="849" s="135" customFormat="1" ht="12.75" x14ac:dyDescent="0.2"/>
    <row r="850" s="135" customFormat="1" ht="12.75" x14ac:dyDescent="0.2"/>
    <row r="851" s="135" customFormat="1" ht="12.75" x14ac:dyDescent="0.2"/>
    <row r="852" s="135" customFormat="1" ht="12.75" x14ac:dyDescent="0.2"/>
    <row r="853" s="135" customFormat="1" ht="12.75" x14ac:dyDescent="0.2"/>
    <row r="854" s="135" customFormat="1" ht="12.75" x14ac:dyDescent="0.2"/>
    <row r="855" s="135" customFormat="1" ht="12.75" x14ac:dyDescent="0.2"/>
    <row r="856" s="135" customFormat="1" ht="12.75" x14ac:dyDescent="0.2"/>
    <row r="857" s="135" customFormat="1" ht="12.75" x14ac:dyDescent="0.2"/>
    <row r="858" s="135" customFormat="1" ht="12.75" x14ac:dyDescent="0.2"/>
    <row r="859" s="135" customFormat="1" ht="12.75" x14ac:dyDescent="0.2"/>
    <row r="860" s="135" customFormat="1" ht="12.75" x14ac:dyDescent="0.2"/>
    <row r="861" s="135" customFormat="1" ht="12.75" x14ac:dyDescent="0.2"/>
    <row r="862" s="135" customFormat="1" ht="12.75" x14ac:dyDescent="0.2"/>
    <row r="863" s="135" customFormat="1" ht="12.75" x14ac:dyDescent="0.2"/>
    <row r="864" s="135" customFormat="1" ht="12.75" x14ac:dyDescent="0.2"/>
    <row r="865" s="135" customFormat="1" ht="12.75" x14ac:dyDescent="0.2"/>
    <row r="866" s="135" customFormat="1" ht="12.75" x14ac:dyDescent="0.2"/>
    <row r="867" s="135" customFormat="1" ht="12.75" x14ac:dyDescent="0.2"/>
    <row r="868" s="135" customFormat="1" ht="12.75" x14ac:dyDescent="0.2"/>
    <row r="869" s="135" customFormat="1" ht="12.75" x14ac:dyDescent="0.2"/>
    <row r="870" s="135" customFormat="1" ht="12.75" x14ac:dyDescent="0.2"/>
    <row r="871" s="135" customFormat="1" ht="12.75" x14ac:dyDescent="0.2"/>
    <row r="872" s="135" customFormat="1" ht="12.75" x14ac:dyDescent="0.2"/>
    <row r="873" s="135" customFormat="1" ht="12.75" x14ac:dyDescent="0.2"/>
    <row r="874" s="135" customFormat="1" ht="12.75" x14ac:dyDescent="0.2"/>
    <row r="875" s="135" customFormat="1" ht="12.75" x14ac:dyDescent="0.2"/>
    <row r="876" s="135" customFormat="1" ht="12.75" x14ac:dyDescent="0.2"/>
    <row r="877" s="135" customFormat="1" ht="12.75" x14ac:dyDescent="0.2"/>
    <row r="878" s="135" customFormat="1" ht="12.75" x14ac:dyDescent="0.2"/>
    <row r="879" s="135" customFormat="1" ht="12.75" x14ac:dyDescent="0.2"/>
    <row r="880" s="135" customFormat="1" ht="12.75" x14ac:dyDescent="0.2"/>
    <row r="881" s="135" customFormat="1" ht="12.75" x14ac:dyDescent="0.2"/>
    <row r="882" s="135" customFormat="1" ht="12.75" x14ac:dyDescent="0.2"/>
    <row r="883" s="135" customFormat="1" ht="12.75" x14ac:dyDescent="0.2"/>
    <row r="884" s="135" customFormat="1" ht="12.75" x14ac:dyDescent="0.2"/>
    <row r="885" s="135" customFormat="1" ht="12.75" x14ac:dyDescent="0.2"/>
    <row r="886" s="135" customFormat="1" ht="12.75" x14ac:dyDescent="0.2"/>
    <row r="887" s="135" customFormat="1" ht="12.75" x14ac:dyDescent="0.2"/>
    <row r="888" s="135" customFormat="1" ht="12.75" x14ac:dyDescent="0.2"/>
    <row r="889" s="135" customFormat="1" ht="12.75" x14ac:dyDescent="0.2"/>
    <row r="890" s="135" customFormat="1" ht="12.75" x14ac:dyDescent="0.2"/>
    <row r="891" s="135" customFormat="1" ht="12.75" x14ac:dyDescent="0.2"/>
    <row r="892" s="135" customFormat="1" ht="12.75" x14ac:dyDescent="0.2"/>
    <row r="893" s="135" customFormat="1" ht="12.75" x14ac:dyDescent="0.2"/>
    <row r="894" s="135" customFormat="1" ht="12.75" x14ac:dyDescent="0.2"/>
    <row r="895" s="135" customFormat="1" ht="12.75" x14ac:dyDescent="0.2"/>
    <row r="896" s="135" customFormat="1" ht="12.75" x14ac:dyDescent="0.2"/>
    <row r="897" s="135" customFormat="1" ht="12.75" x14ac:dyDescent="0.2"/>
    <row r="898" s="135" customFormat="1" ht="12.75" x14ac:dyDescent="0.2"/>
    <row r="899" s="135" customFormat="1" ht="12.75" x14ac:dyDescent="0.2"/>
    <row r="900" s="135" customFormat="1" ht="12.75" x14ac:dyDescent="0.2"/>
    <row r="901" s="135" customFormat="1" ht="12.75" x14ac:dyDescent="0.2"/>
    <row r="902" s="135" customFormat="1" ht="12.75" x14ac:dyDescent="0.2"/>
    <row r="903" s="135" customFormat="1" ht="12.75" x14ac:dyDescent="0.2"/>
    <row r="904" s="135" customFormat="1" ht="12.75" x14ac:dyDescent="0.2"/>
    <row r="905" s="135" customFormat="1" ht="12.75" x14ac:dyDescent="0.2"/>
    <row r="906" s="135" customFormat="1" ht="12.75" x14ac:dyDescent="0.2"/>
    <row r="907" s="135" customFormat="1" ht="12.75" x14ac:dyDescent="0.2"/>
    <row r="908" s="135" customFormat="1" ht="12.75" x14ac:dyDescent="0.2"/>
    <row r="909" s="135" customFormat="1" ht="12.75" x14ac:dyDescent="0.2"/>
    <row r="910" s="135" customFormat="1" ht="12.75" x14ac:dyDescent="0.2"/>
    <row r="911" s="135" customFormat="1" ht="12.75" x14ac:dyDescent="0.2"/>
    <row r="912" s="135" customFormat="1" ht="12.75" x14ac:dyDescent="0.2"/>
    <row r="913" s="135" customFormat="1" ht="12.75" x14ac:dyDescent="0.2"/>
    <row r="914" s="135" customFormat="1" ht="12.75" x14ac:dyDescent="0.2"/>
    <row r="915" s="135" customFormat="1" ht="12.75" x14ac:dyDescent="0.2"/>
    <row r="916" s="135" customFormat="1" ht="12.75" x14ac:dyDescent="0.2"/>
    <row r="917" s="135" customFormat="1" ht="12.75" x14ac:dyDescent="0.2"/>
    <row r="918" s="135" customFormat="1" ht="12.75" x14ac:dyDescent="0.2"/>
    <row r="919" s="135" customFormat="1" ht="12.75" x14ac:dyDescent="0.2"/>
    <row r="920" s="135" customFormat="1" ht="12.75" x14ac:dyDescent="0.2"/>
    <row r="921" s="135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G55">
    <cfRule type="containsBlanks" dxfId="75" priority="1">
      <formula>LEN(TRIM(C16))=0</formula>
    </cfRule>
  </conditionalFormatting>
  <conditionalFormatting sqref="E9:E13">
    <cfRule type="containsBlanks" dxfId="74" priority="2">
      <formula>LEN(TRIM(E9))=0</formula>
    </cfRule>
  </conditionalFormatting>
  <conditionalFormatting sqref="H9:H14">
    <cfRule type="containsBlanks" dxfId="73" priority="28">
      <formula>LEN(TRIM(H9))=0</formula>
    </cfRule>
  </conditionalFormatting>
  <conditionalFormatting sqref="H16:H56">
    <cfRule type="containsBlanks" dxfId="72" priority="14">
      <formula>LEN(TRIM(H16))=0</formula>
    </cfRule>
  </conditionalFormatting>
  <pageMargins left="0.75" right="0.75" top="1" bottom="1" header="0" footer="0"/>
  <pageSetup paperSize="9"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5"/>
  <sheetViews>
    <sheetView showGridLines="0" topLeftCell="A23" zoomScaleNormal="100" workbookViewId="0">
      <selection activeCell="A64" sqref="A64:H125"/>
    </sheetView>
  </sheetViews>
  <sheetFormatPr baseColWidth="10" defaultColWidth="11.42578125" defaultRowHeight="12.75" x14ac:dyDescent="0.25"/>
  <cols>
    <col min="1" max="1" width="7.7109375" style="38" customWidth="1"/>
    <col min="2" max="2" width="47.85546875" style="38" customWidth="1"/>
    <col min="3" max="3" width="6.7109375" style="38" customWidth="1"/>
    <col min="4" max="4" width="6.85546875" style="38" customWidth="1"/>
    <col min="5" max="5" width="4.85546875" style="38" customWidth="1"/>
    <col min="6" max="7" width="6.28515625" style="38" customWidth="1"/>
    <col min="8" max="8" width="5.85546875" style="38" customWidth="1"/>
    <col min="9" max="16384" width="11.42578125" style="38"/>
  </cols>
  <sheetData>
    <row r="1" spans="1:10" ht="15" customHeight="1" x14ac:dyDescent="0.25">
      <c r="A1" s="85" t="s">
        <v>327</v>
      </c>
      <c r="B1" s="85"/>
      <c r="C1" s="85"/>
      <c r="D1" s="85"/>
      <c r="E1" s="85"/>
    </row>
    <row r="2" spans="1:10" ht="13.5" x14ac:dyDescent="0.25">
      <c r="A2" s="278" t="s">
        <v>58</v>
      </c>
      <c r="B2" s="278"/>
      <c r="C2" s="278"/>
      <c r="D2" s="278"/>
      <c r="E2" s="278"/>
    </row>
    <row r="3" spans="1:10" ht="4.3499999999999996" customHeight="1" x14ac:dyDescent="0.25">
      <c r="A3" s="51"/>
      <c r="B3" s="51"/>
      <c r="C3" s="51"/>
      <c r="D3" s="51"/>
      <c r="E3" s="51"/>
    </row>
    <row r="4" spans="1:10" ht="12" customHeight="1" x14ac:dyDescent="0.25">
      <c r="A4" s="279" t="s">
        <v>30</v>
      </c>
      <c r="B4" s="279" t="s">
        <v>4</v>
      </c>
      <c r="C4" s="276" t="s">
        <v>352</v>
      </c>
      <c r="D4" s="277"/>
      <c r="E4" s="169" t="s">
        <v>31</v>
      </c>
      <c r="F4" s="276" t="s">
        <v>234</v>
      </c>
      <c r="G4" s="277"/>
      <c r="H4" s="169" t="s">
        <v>31</v>
      </c>
    </row>
    <row r="5" spans="1:10" x14ac:dyDescent="0.25">
      <c r="A5" s="280"/>
      <c r="B5" s="280"/>
      <c r="C5" s="164">
        <v>2023</v>
      </c>
      <c r="D5" s="165" t="s">
        <v>320</v>
      </c>
      <c r="E5" s="170" t="s">
        <v>32</v>
      </c>
      <c r="F5" s="164">
        <v>2023</v>
      </c>
      <c r="G5" s="165" t="s">
        <v>320</v>
      </c>
      <c r="H5" s="245" t="s">
        <v>32</v>
      </c>
    </row>
    <row r="6" spans="1:10" ht="3.95" customHeight="1" x14ac:dyDescent="0.25">
      <c r="A6" s="105"/>
      <c r="B6" s="105"/>
      <c r="C6" s="68"/>
      <c r="D6" s="68"/>
      <c r="E6" s="105"/>
      <c r="F6" s="68"/>
      <c r="G6" s="68"/>
      <c r="H6" s="105"/>
    </row>
    <row r="7" spans="1:10" ht="11.1" customHeight="1" x14ac:dyDescent="0.25">
      <c r="A7" s="99" t="s">
        <v>68</v>
      </c>
      <c r="B7" s="13" t="s">
        <v>242</v>
      </c>
      <c r="C7" s="137">
        <v>206609.58245499994</v>
      </c>
      <c r="D7" s="137">
        <v>325845.91283400013</v>
      </c>
      <c r="E7" s="199">
        <f>IFERROR(((D7/C7-1)),"")</f>
        <v>0.57710939135637696</v>
      </c>
      <c r="F7" s="137">
        <v>30808.299163999996</v>
      </c>
      <c r="G7" s="137">
        <v>37225.144307999995</v>
      </c>
      <c r="H7" s="212">
        <f>IFERROR(((G7/F7-1)),"")</f>
        <v>0.20828300549282464</v>
      </c>
    </row>
    <row r="8" spans="1:10" ht="11.1" customHeight="1" x14ac:dyDescent="0.25">
      <c r="A8" s="99" t="s">
        <v>10</v>
      </c>
      <c r="B8" s="13" t="s">
        <v>202</v>
      </c>
      <c r="C8" s="137">
        <v>648620.74217000045</v>
      </c>
      <c r="D8" s="137">
        <v>558063.26849800022</v>
      </c>
      <c r="E8" s="199">
        <f t="shared" ref="E8:E56" si="0">IFERROR(((D8/C8-1)),"")</f>
        <v>-0.13961544518147018</v>
      </c>
      <c r="F8" s="137">
        <v>147217.17449000003</v>
      </c>
      <c r="G8" s="137">
        <v>190374.89397999985</v>
      </c>
      <c r="H8" s="212">
        <f t="shared" ref="H8:H57" si="1">IFERROR(((G8/F8-1)),"")</f>
        <v>0.29315682521084785</v>
      </c>
      <c r="I8" s="132"/>
      <c r="J8" s="132"/>
    </row>
    <row r="9" spans="1:10" ht="11.1" customHeight="1" x14ac:dyDescent="0.25">
      <c r="A9" s="99" t="s">
        <v>63</v>
      </c>
      <c r="B9" s="13" t="s">
        <v>241</v>
      </c>
      <c r="C9" s="137">
        <v>599208.67713299987</v>
      </c>
      <c r="D9" s="137">
        <v>570456.56329799967</v>
      </c>
      <c r="E9" s="199">
        <f t="shared" si="0"/>
        <v>-4.7983473758372197E-2</v>
      </c>
      <c r="F9" s="137">
        <v>2429.5834999999993</v>
      </c>
      <c r="G9" s="137">
        <v>2656.0421009999995</v>
      </c>
      <c r="H9" s="212">
        <f t="shared" si="1"/>
        <v>9.3208815832014125E-2</v>
      </c>
      <c r="I9" s="132"/>
      <c r="J9" s="132"/>
    </row>
    <row r="10" spans="1:10" ht="11.1" customHeight="1" x14ac:dyDescent="0.25">
      <c r="A10" s="99" t="s">
        <v>9</v>
      </c>
      <c r="B10" s="13" t="s">
        <v>293</v>
      </c>
      <c r="C10" s="137">
        <v>205022.85326500004</v>
      </c>
      <c r="D10" s="137">
        <v>243939.78676199997</v>
      </c>
      <c r="E10" s="199">
        <f t="shared" si="0"/>
        <v>0.18981753925109146</v>
      </c>
      <c r="F10" s="137">
        <v>32702.709447999998</v>
      </c>
      <c r="G10" s="137">
        <v>14045.897786000014</v>
      </c>
      <c r="H10" s="212">
        <f t="shared" si="1"/>
        <v>-0.57049742901779599</v>
      </c>
      <c r="I10" s="132"/>
      <c r="J10" s="132"/>
    </row>
    <row r="11" spans="1:10" ht="11.1" customHeight="1" x14ac:dyDescent="0.25">
      <c r="A11" s="99" t="s">
        <v>69</v>
      </c>
      <c r="B11" s="13" t="s">
        <v>295</v>
      </c>
      <c r="C11" s="137">
        <v>70216.409440000003</v>
      </c>
      <c r="D11" s="137">
        <v>96577.719007000022</v>
      </c>
      <c r="E11" s="199">
        <f t="shared" si="0"/>
        <v>0.37542947264379545</v>
      </c>
      <c r="F11" s="137">
        <v>4315.1718700000001</v>
      </c>
      <c r="G11" s="137">
        <v>4822.0065039999999</v>
      </c>
      <c r="H11" s="212">
        <f t="shared" si="1"/>
        <v>0.11745410131253942</v>
      </c>
      <c r="I11" s="132"/>
      <c r="J11" s="132"/>
    </row>
    <row r="12" spans="1:10" ht="11.1" customHeight="1" x14ac:dyDescent="0.25">
      <c r="A12" s="99" t="s">
        <v>12</v>
      </c>
      <c r="B12" s="13" t="s">
        <v>204</v>
      </c>
      <c r="C12" s="137">
        <v>97906.773807999998</v>
      </c>
      <c r="D12" s="137">
        <v>96731.259226999988</v>
      </c>
      <c r="E12" s="199">
        <f t="shared" si="0"/>
        <v>-1.200646835024155E-2</v>
      </c>
      <c r="F12" s="137">
        <v>10027.818496000002</v>
      </c>
      <c r="G12" s="137">
        <v>13675.833337000004</v>
      </c>
      <c r="H12" s="212">
        <f t="shared" si="1"/>
        <v>0.36378947649034132</v>
      </c>
      <c r="I12" s="132"/>
      <c r="J12" s="132"/>
    </row>
    <row r="13" spans="1:10" ht="11.1" customHeight="1" x14ac:dyDescent="0.25">
      <c r="A13" s="99" t="s">
        <v>11</v>
      </c>
      <c r="B13" s="13" t="s">
        <v>203</v>
      </c>
      <c r="C13" s="137">
        <v>197085.01798599988</v>
      </c>
      <c r="D13" s="137">
        <v>177903.40376499988</v>
      </c>
      <c r="E13" s="199">
        <f t="shared" si="0"/>
        <v>-9.7326597511144031E-2</v>
      </c>
      <c r="F13" s="137">
        <v>11445.058270000001</v>
      </c>
      <c r="G13" s="137">
        <v>65945.806671999948</v>
      </c>
      <c r="H13" s="212">
        <f t="shared" si="1"/>
        <v>4.7619459085549893</v>
      </c>
      <c r="I13" s="132"/>
      <c r="J13" s="132"/>
    </row>
    <row r="14" spans="1:10" ht="11.1" customHeight="1" x14ac:dyDescent="0.25">
      <c r="A14" s="99" t="s">
        <v>67</v>
      </c>
      <c r="B14" s="13" t="s">
        <v>227</v>
      </c>
      <c r="C14" s="137">
        <v>144012.47336299991</v>
      </c>
      <c r="D14" s="137">
        <v>195032.03068999993</v>
      </c>
      <c r="E14" s="199">
        <f t="shared" si="0"/>
        <v>0.3542717942104876</v>
      </c>
      <c r="F14" s="137">
        <v>68.88</v>
      </c>
      <c r="G14" s="137">
        <v>137.19999999999999</v>
      </c>
      <c r="H14" s="212">
        <f t="shared" si="1"/>
        <v>0.99186991869918706</v>
      </c>
      <c r="I14" s="132"/>
      <c r="J14" s="132"/>
    </row>
    <row r="15" spans="1:10" ht="11.1" customHeight="1" x14ac:dyDescent="0.25">
      <c r="A15" s="99" t="s">
        <v>34</v>
      </c>
      <c r="B15" s="13" t="s">
        <v>294</v>
      </c>
      <c r="C15" s="137">
        <v>196887.09745999996</v>
      </c>
      <c r="D15" s="137">
        <v>209856.27134800001</v>
      </c>
      <c r="E15" s="199">
        <f t="shared" si="0"/>
        <v>6.5871121344733607E-2</v>
      </c>
      <c r="F15" s="137">
        <v>13770.804251000001</v>
      </c>
      <c r="G15" s="137">
        <v>15303.337859000001</v>
      </c>
      <c r="H15" s="212">
        <f t="shared" si="1"/>
        <v>0.11128860595696222</v>
      </c>
      <c r="I15" s="132"/>
      <c r="J15" s="132"/>
    </row>
    <row r="16" spans="1:10" ht="11.1" customHeight="1" x14ac:dyDescent="0.25">
      <c r="A16" s="99" t="s">
        <v>64</v>
      </c>
      <c r="B16" s="13" t="s">
        <v>208</v>
      </c>
      <c r="C16" s="137">
        <v>44538.694383000002</v>
      </c>
      <c r="D16" s="137">
        <v>53888.289477000006</v>
      </c>
      <c r="E16" s="199">
        <f t="shared" si="0"/>
        <v>0.20992072676402151</v>
      </c>
      <c r="F16" s="137">
        <v>4169.7284140000002</v>
      </c>
      <c r="G16" s="137">
        <v>5379.1332710000015</v>
      </c>
      <c r="H16" s="212">
        <f t="shared" si="1"/>
        <v>0.29004403570730997</v>
      </c>
      <c r="I16" s="132"/>
      <c r="J16" s="132"/>
    </row>
    <row r="17" spans="1:10" ht="11.1" customHeight="1" x14ac:dyDescent="0.25">
      <c r="A17" s="99" t="s">
        <v>90</v>
      </c>
      <c r="B17" s="13" t="s">
        <v>245</v>
      </c>
      <c r="C17" s="137">
        <v>32306.270924000008</v>
      </c>
      <c r="D17" s="137">
        <v>34399.572022000008</v>
      </c>
      <c r="E17" s="199">
        <f t="shared" si="0"/>
        <v>6.4795503725095793E-2</v>
      </c>
      <c r="F17" s="137">
        <v>1960.5968100000002</v>
      </c>
      <c r="G17" s="137">
        <v>1930.3464219999998</v>
      </c>
      <c r="H17" s="212">
        <f t="shared" si="1"/>
        <v>-1.5429173324014722E-2</v>
      </c>
      <c r="J17" s="132"/>
    </row>
    <row r="18" spans="1:10" ht="11.1" customHeight="1" x14ac:dyDescent="0.25">
      <c r="A18" s="99" t="s">
        <v>101</v>
      </c>
      <c r="B18" s="13" t="s">
        <v>207</v>
      </c>
      <c r="C18" s="137">
        <v>260161.00650700001</v>
      </c>
      <c r="D18" s="137">
        <v>308367.75182100001</v>
      </c>
      <c r="E18" s="199">
        <f t="shared" si="0"/>
        <v>0.18529581339355294</v>
      </c>
      <c r="F18" s="137">
        <v>32298.496520000015</v>
      </c>
      <c r="G18" s="137">
        <v>33325.940892999999</v>
      </c>
      <c r="H18" s="212">
        <f t="shared" si="1"/>
        <v>3.1810904026562614E-2</v>
      </c>
    </row>
    <row r="19" spans="1:10" ht="11.1" customHeight="1" x14ac:dyDescent="0.25">
      <c r="A19" s="99" t="s">
        <v>177</v>
      </c>
      <c r="B19" s="13" t="s">
        <v>266</v>
      </c>
      <c r="C19" s="137">
        <v>2597.4084899999998</v>
      </c>
      <c r="D19" s="137">
        <v>8865.313607</v>
      </c>
      <c r="E19" s="199">
        <f t="shared" si="0"/>
        <v>2.4131379954794867</v>
      </c>
      <c r="F19" s="137">
        <v>234.18313899999998</v>
      </c>
      <c r="G19" s="137">
        <v>1135.7739999999999</v>
      </c>
      <c r="H19" s="212">
        <f t="shared" si="1"/>
        <v>3.8499392605716158</v>
      </c>
    </row>
    <row r="20" spans="1:10" ht="11.1" customHeight="1" x14ac:dyDescent="0.25">
      <c r="A20" s="99" t="s">
        <v>92</v>
      </c>
      <c r="B20" s="13" t="s">
        <v>247</v>
      </c>
      <c r="C20" s="137">
        <v>41070.176375999996</v>
      </c>
      <c r="D20" s="137">
        <v>43444.556540000005</v>
      </c>
      <c r="E20" s="199">
        <f t="shared" si="0"/>
        <v>5.781275790642848E-2</v>
      </c>
      <c r="F20" s="137">
        <v>4792.9500550000002</v>
      </c>
      <c r="G20" s="137">
        <v>7068.9467920000006</v>
      </c>
      <c r="H20" s="212">
        <f t="shared" si="1"/>
        <v>0.47486343710710766</v>
      </c>
    </row>
    <row r="21" spans="1:10" ht="11.1" customHeight="1" x14ac:dyDescent="0.25">
      <c r="A21" s="99" t="s">
        <v>91</v>
      </c>
      <c r="B21" s="13" t="s">
        <v>251</v>
      </c>
      <c r="C21" s="137">
        <v>35900.963817999997</v>
      </c>
      <c r="D21" s="137">
        <v>42903.911949000008</v>
      </c>
      <c r="E21" s="199">
        <f t="shared" si="0"/>
        <v>0.19506295615074487</v>
      </c>
      <c r="F21" s="137">
        <v>3445.7299750000006</v>
      </c>
      <c r="G21" s="137">
        <v>4852.3624180000024</v>
      </c>
      <c r="H21" s="212">
        <f t="shared" si="1"/>
        <v>0.40822480380227755</v>
      </c>
    </row>
    <row r="22" spans="1:10" ht="11.1" customHeight="1" x14ac:dyDescent="0.25">
      <c r="A22" s="99" t="s">
        <v>13</v>
      </c>
      <c r="B22" s="13" t="s">
        <v>205</v>
      </c>
      <c r="C22" s="137">
        <v>142081.82856000005</v>
      </c>
      <c r="D22" s="137">
        <v>150760.41836000001</v>
      </c>
      <c r="E22" s="199">
        <f t="shared" si="0"/>
        <v>6.1081630831736122E-2</v>
      </c>
      <c r="F22" s="137">
        <v>12451.589120000006</v>
      </c>
      <c r="G22" s="137">
        <v>11369.775280000002</v>
      </c>
      <c r="H22" s="212">
        <f t="shared" si="1"/>
        <v>-8.6881588331755299E-2</v>
      </c>
    </row>
    <row r="23" spans="1:10" ht="11.1" customHeight="1" x14ac:dyDescent="0.25">
      <c r="A23" s="99" t="s">
        <v>98</v>
      </c>
      <c r="B23" s="13" t="s">
        <v>246</v>
      </c>
      <c r="C23" s="137">
        <v>51538.420892999995</v>
      </c>
      <c r="D23" s="137">
        <v>51102.3125</v>
      </c>
      <c r="E23" s="199">
        <f t="shared" si="0"/>
        <v>-8.4618113136490924E-3</v>
      </c>
      <c r="F23" s="137">
        <v>4346.0067870000003</v>
      </c>
      <c r="G23" s="137">
        <v>3940.6620720000005</v>
      </c>
      <c r="H23" s="212">
        <f t="shared" si="1"/>
        <v>-9.3268311548083127E-2</v>
      </c>
    </row>
    <row r="24" spans="1:10" ht="11.1" customHeight="1" x14ac:dyDescent="0.25">
      <c r="A24" s="99" t="s">
        <v>198</v>
      </c>
      <c r="B24" s="13" t="s">
        <v>296</v>
      </c>
      <c r="C24" s="137">
        <v>763.44735899999989</v>
      </c>
      <c r="D24" s="137">
        <v>1048.1075860000001</v>
      </c>
      <c r="E24" s="199">
        <f t="shared" si="0"/>
        <v>0.37286163039827902</v>
      </c>
      <c r="F24" s="137">
        <v>3.6288</v>
      </c>
      <c r="G24" s="137">
        <v>45.244700000000002</v>
      </c>
      <c r="H24" s="212">
        <f t="shared" si="1"/>
        <v>11.468226410934745</v>
      </c>
    </row>
    <row r="25" spans="1:10" ht="11.1" customHeight="1" x14ac:dyDescent="0.25">
      <c r="A25" s="99" t="s">
        <v>95</v>
      </c>
      <c r="B25" s="13" t="s">
        <v>206</v>
      </c>
      <c r="C25" s="137">
        <v>73196.410699</v>
      </c>
      <c r="D25" s="137">
        <v>47792.619895000011</v>
      </c>
      <c r="E25" s="199">
        <f t="shared" si="0"/>
        <v>-0.34706334042069431</v>
      </c>
      <c r="F25" s="137">
        <v>4362.4238080000014</v>
      </c>
      <c r="G25" s="137">
        <v>4372.0982089999998</v>
      </c>
      <c r="H25" s="212">
        <f t="shared" si="1"/>
        <v>2.2176664684108172E-3</v>
      </c>
    </row>
    <row r="26" spans="1:10" ht="11.1" customHeight="1" x14ac:dyDescent="0.25">
      <c r="A26" s="99" t="s">
        <v>93</v>
      </c>
      <c r="B26" s="13" t="s">
        <v>249</v>
      </c>
      <c r="C26" s="137">
        <v>114366.48299999999</v>
      </c>
      <c r="D26" s="137">
        <v>111107.11100000002</v>
      </c>
      <c r="E26" s="199">
        <f t="shared" si="0"/>
        <v>-2.8499363751528284E-2</v>
      </c>
      <c r="F26" s="137">
        <v>6366.723</v>
      </c>
      <c r="G26" s="137">
        <v>10465.575999999997</v>
      </c>
      <c r="H26" s="212">
        <f t="shared" si="1"/>
        <v>0.64379320413342889</v>
      </c>
    </row>
    <row r="27" spans="1:10" ht="23.1" customHeight="1" x14ac:dyDescent="0.25">
      <c r="A27" s="99" t="s">
        <v>100</v>
      </c>
      <c r="B27" s="13" t="s">
        <v>258</v>
      </c>
      <c r="C27" s="137">
        <v>7685.4673039999998</v>
      </c>
      <c r="D27" s="137">
        <v>6477.4480429999985</v>
      </c>
      <c r="E27" s="199">
        <f t="shared" si="0"/>
        <v>-0.15718227834646725</v>
      </c>
      <c r="F27" s="137">
        <v>412.92400000000004</v>
      </c>
      <c r="G27" s="137">
        <v>278.22143</v>
      </c>
      <c r="H27" s="212">
        <f t="shared" si="1"/>
        <v>-0.3262163739574353</v>
      </c>
    </row>
    <row r="28" spans="1:10" ht="11.1" customHeight="1" x14ac:dyDescent="0.25">
      <c r="A28" s="99" t="s">
        <v>61</v>
      </c>
      <c r="B28" s="13" t="s">
        <v>244</v>
      </c>
      <c r="C28" s="137">
        <v>76181.704103999989</v>
      </c>
      <c r="D28" s="137">
        <v>36515.415424999999</v>
      </c>
      <c r="E28" s="199">
        <f t="shared" si="0"/>
        <v>-0.52067998669141446</v>
      </c>
      <c r="F28" s="137">
        <v>4788.0643989999999</v>
      </c>
      <c r="G28" s="137">
        <v>9197.1465470000003</v>
      </c>
      <c r="H28" s="212">
        <f t="shared" si="1"/>
        <v>0.92084854767635305</v>
      </c>
    </row>
    <row r="29" spans="1:10" ht="11.1" customHeight="1" x14ac:dyDescent="0.25">
      <c r="A29" s="99" t="s">
        <v>88</v>
      </c>
      <c r="B29" s="13" t="s">
        <v>243</v>
      </c>
      <c r="C29" s="137">
        <v>44324.644788000027</v>
      </c>
      <c r="D29" s="137">
        <v>29815.686688000002</v>
      </c>
      <c r="E29" s="199">
        <f t="shared" si="0"/>
        <v>-0.32733388320188017</v>
      </c>
      <c r="F29" s="137">
        <v>112.1695</v>
      </c>
      <c r="G29" s="137">
        <v>39.911322999999996</v>
      </c>
      <c r="H29" s="212">
        <f t="shared" si="1"/>
        <v>-0.64418738605414139</v>
      </c>
    </row>
    <row r="30" spans="1:10" ht="23.1" customHeight="1" x14ac:dyDescent="0.25">
      <c r="A30" s="99" t="s">
        <v>96</v>
      </c>
      <c r="B30" s="13" t="s">
        <v>248</v>
      </c>
      <c r="C30" s="137">
        <v>34407.775742999998</v>
      </c>
      <c r="D30" s="137">
        <v>31418.287800999999</v>
      </c>
      <c r="E30" s="199">
        <f t="shared" si="0"/>
        <v>-8.6884080050079637E-2</v>
      </c>
      <c r="F30" s="137">
        <v>3314.3966209999994</v>
      </c>
      <c r="G30" s="137">
        <v>4071.1124669999986</v>
      </c>
      <c r="H30" s="212">
        <f t="shared" si="1"/>
        <v>0.22831179624232401</v>
      </c>
    </row>
    <row r="31" spans="1:10" ht="11.1" customHeight="1" x14ac:dyDescent="0.25">
      <c r="A31" s="99" t="s">
        <v>106</v>
      </c>
      <c r="B31" s="13" t="s">
        <v>213</v>
      </c>
      <c r="C31" s="137">
        <v>779.47089500000004</v>
      </c>
      <c r="D31" s="137">
        <v>670.46605899999997</v>
      </c>
      <c r="E31" s="199">
        <f t="shared" si="0"/>
        <v>-0.1398446519289217</v>
      </c>
      <c r="F31" s="137">
        <v>69.684399999999982</v>
      </c>
      <c r="G31" s="137">
        <v>58.867750000000008</v>
      </c>
      <c r="H31" s="212">
        <f t="shared" si="1"/>
        <v>-0.15522340724753281</v>
      </c>
    </row>
    <row r="32" spans="1:10" ht="11.1" customHeight="1" x14ac:dyDescent="0.25">
      <c r="A32" s="99" t="s">
        <v>103</v>
      </c>
      <c r="B32" s="13" t="s">
        <v>212</v>
      </c>
      <c r="C32" s="137">
        <v>96781.455178999997</v>
      </c>
      <c r="D32" s="137">
        <v>78169.998999999996</v>
      </c>
      <c r="E32" s="199">
        <f t="shared" si="0"/>
        <v>-0.19230395063369932</v>
      </c>
      <c r="F32" s="137">
        <v>12296.51</v>
      </c>
      <c r="G32" s="137">
        <v>13571.467000000001</v>
      </c>
      <c r="H32" s="212">
        <f t="shared" si="1"/>
        <v>0.1036844600622453</v>
      </c>
    </row>
    <row r="33" spans="1:8" ht="11.1" customHeight="1" x14ac:dyDescent="0.25">
      <c r="A33" s="99" t="s">
        <v>238</v>
      </c>
      <c r="B33" s="13" t="s">
        <v>257</v>
      </c>
      <c r="C33" s="137">
        <v>21469.462204000003</v>
      </c>
      <c r="D33" s="137">
        <v>29323.817437999998</v>
      </c>
      <c r="E33" s="199">
        <f t="shared" si="0"/>
        <v>0.36583847137710968</v>
      </c>
      <c r="F33" s="137">
        <v>2367.6222300000004</v>
      </c>
      <c r="G33" s="137">
        <v>3520.2415690000003</v>
      </c>
      <c r="H33" s="212">
        <f t="shared" si="1"/>
        <v>0.48682569558404576</v>
      </c>
    </row>
    <row r="34" spans="1:8" ht="11.1" customHeight="1" x14ac:dyDescent="0.25">
      <c r="A34" s="99" t="s">
        <v>118</v>
      </c>
      <c r="B34" s="13" t="s">
        <v>256</v>
      </c>
      <c r="C34" s="137">
        <v>44773.259726000004</v>
      </c>
      <c r="D34" s="137">
        <v>63000.470809999992</v>
      </c>
      <c r="E34" s="199">
        <f t="shared" si="0"/>
        <v>0.40710038079750044</v>
      </c>
      <c r="F34" s="137">
        <v>5170.42</v>
      </c>
      <c r="G34" s="137">
        <v>3820.2</v>
      </c>
      <c r="H34" s="212">
        <f t="shared" si="1"/>
        <v>-0.26114319533036001</v>
      </c>
    </row>
    <row r="35" spans="1:8" ht="11.1" customHeight="1" x14ac:dyDescent="0.25">
      <c r="A35" s="99" t="s">
        <v>111</v>
      </c>
      <c r="B35" s="13" t="s">
        <v>260</v>
      </c>
      <c r="C35" s="137">
        <v>8839.0558079999992</v>
      </c>
      <c r="D35" s="137">
        <v>11961.387311999997</v>
      </c>
      <c r="E35" s="199">
        <f t="shared" si="0"/>
        <v>0.35324265077883732</v>
      </c>
      <c r="F35" s="137">
        <v>647.61232200000006</v>
      </c>
      <c r="G35" s="137">
        <v>882.06767799999989</v>
      </c>
      <c r="H35" s="212">
        <f t="shared" si="1"/>
        <v>0.36203041238613087</v>
      </c>
    </row>
    <row r="36" spans="1:8" ht="11.1" customHeight="1" x14ac:dyDescent="0.25">
      <c r="A36" s="99" t="s">
        <v>114</v>
      </c>
      <c r="B36" s="13" t="s">
        <v>265</v>
      </c>
      <c r="C36" s="137">
        <v>2604.837403</v>
      </c>
      <c r="D36" s="137">
        <v>4105.4564140000002</v>
      </c>
      <c r="E36" s="199">
        <f>IFERROR(((D36/C36-1)),"")</f>
        <v>0.57608932107306665</v>
      </c>
      <c r="F36" s="137">
        <v>613.12018</v>
      </c>
      <c r="G36" s="137">
        <v>182.66619799999998</v>
      </c>
      <c r="H36" s="212">
        <f t="shared" si="1"/>
        <v>-0.70207113717901115</v>
      </c>
    </row>
    <row r="37" spans="1:8" ht="11.1" customHeight="1" x14ac:dyDescent="0.25">
      <c r="A37" s="99" t="s">
        <v>89</v>
      </c>
      <c r="B37" s="13" t="s">
        <v>209</v>
      </c>
      <c r="C37" s="137">
        <v>26370.112536000004</v>
      </c>
      <c r="D37" s="137">
        <v>16175.077949000002</v>
      </c>
      <c r="E37" s="199">
        <f t="shared" si="0"/>
        <v>-0.38661323773578604</v>
      </c>
      <c r="F37" s="137">
        <v>2869.4525960000001</v>
      </c>
      <c r="G37" s="137">
        <v>1923.3477320000002</v>
      </c>
      <c r="H37" s="212">
        <f t="shared" si="1"/>
        <v>-0.32971615050161984</v>
      </c>
    </row>
    <row r="38" spans="1:8" ht="11.1" customHeight="1" x14ac:dyDescent="0.25">
      <c r="A38" s="99" t="s">
        <v>107</v>
      </c>
      <c r="B38" s="13" t="s">
        <v>210</v>
      </c>
      <c r="C38" s="137">
        <v>27245.635200000001</v>
      </c>
      <c r="D38" s="137">
        <v>32051.901000000002</v>
      </c>
      <c r="E38" s="199">
        <f t="shared" si="0"/>
        <v>0.176404982475872</v>
      </c>
      <c r="F38" s="137">
        <v>3722.8</v>
      </c>
      <c r="G38" s="137">
        <v>3708</v>
      </c>
      <c r="H38" s="212">
        <f t="shared" si="1"/>
        <v>-3.9755023100892517E-3</v>
      </c>
    </row>
    <row r="39" spans="1:8" ht="11.1" customHeight="1" x14ac:dyDescent="0.25">
      <c r="A39" s="99" t="s">
        <v>110</v>
      </c>
      <c r="B39" s="13" t="s">
        <v>216</v>
      </c>
      <c r="C39" s="137">
        <v>1068.5287430000001</v>
      </c>
      <c r="D39" s="137">
        <v>5988.8582880000004</v>
      </c>
      <c r="E39" s="199">
        <f t="shared" si="0"/>
        <v>4.6047704165502266</v>
      </c>
      <c r="F39" s="137">
        <v>92.187402000000006</v>
      </c>
      <c r="G39" s="137">
        <v>114.141502</v>
      </c>
      <c r="H39" s="212">
        <f t="shared" si="1"/>
        <v>0.2381464226532819</v>
      </c>
    </row>
    <row r="40" spans="1:8" ht="23.1" customHeight="1" x14ac:dyDescent="0.25">
      <c r="A40" s="99" t="s">
        <v>168</v>
      </c>
      <c r="B40" s="13" t="s">
        <v>250</v>
      </c>
      <c r="C40" s="137">
        <v>41422.725586999994</v>
      </c>
      <c r="D40" s="137">
        <v>36336.067834999994</v>
      </c>
      <c r="E40" s="199">
        <f t="shared" si="0"/>
        <v>-0.12279872171415929</v>
      </c>
      <c r="F40" s="137">
        <v>3653.6171350000004</v>
      </c>
      <c r="G40" s="137">
        <v>4104.237286999999</v>
      </c>
      <c r="H40" s="212">
        <f t="shared" si="1"/>
        <v>0.12333535106436333</v>
      </c>
    </row>
    <row r="41" spans="1:8" ht="11.1" customHeight="1" x14ac:dyDescent="0.25">
      <c r="A41" s="99" t="s">
        <v>115</v>
      </c>
      <c r="B41" s="13" t="s">
        <v>218</v>
      </c>
      <c r="C41" s="137">
        <v>2898.4108930000002</v>
      </c>
      <c r="D41" s="137">
        <v>5627.5701190000009</v>
      </c>
      <c r="E41" s="199">
        <f t="shared" si="0"/>
        <v>0.94160535781563537</v>
      </c>
      <c r="F41" s="137">
        <v>435.84121600000003</v>
      </c>
      <c r="G41" s="137">
        <v>258.70689500000003</v>
      </c>
      <c r="H41" s="212">
        <f t="shared" si="1"/>
        <v>-0.40641938967057212</v>
      </c>
    </row>
    <row r="42" spans="1:8" ht="11.1" customHeight="1" x14ac:dyDescent="0.25">
      <c r="A42" s="99" t="s">
        <v>65</v>
      </c>
      <c r="B42" s="13" t="s">
        <v>274</v>
      </c>
      <c r="C42" s="137">
        <v>16538.939085999998</v>
      </c>
      <c r="D42" s="137">
        <v>69919.412902999989</v>
      </c>
      <c r="E42" s="199">
        <f t="shared" si="0"/>
        <v>3.22756336058979</v>
      </c>
      <c r="F42" s="137">
        <v>6160.0714209999996</v>
      </c>
      <c r="G42" s="137">
        <v>61.780172</v>
      </c>
      <c r="H42" s="212">
        <f t="shared" si="1"/>
        <v>-0.98997086757965369</v>
      </c>
    </row>
    <row r="43" spans="1:8" ht="23.1" customHeight="1" x14ac:dyDescent="0.25">
      <c r="A43" s="99" t="s">
        <v>99</v>
      </c>
      <c r="B43" s="13" t="s">
        <v>255</v>
      </c>
      <c r="C43" s="137">
        <v>12898.395173999997</v>
      </c>
      <c r="D43" s="137">
        <v>13687.98461</v>
      </c>
      <c r="E43" s="199">
        <f t="shared" si="0"/>
        <v>6.1216099006768054E-2</v>
      </c>
      <c r="F43" s="137">
        <v>567.24243999999999</v>
      </c>
      <c r="G43" s="137">
        <v>453.99814000000003</v>
      </c>
      <c r="H43" s="212">
        <f t="shared" si="1"/>
        <v>-0.19964003398617347</v>
      </c>
    </row>
    <row r="44" spans="1:8" ht="11.1" customHeight="1" x14ac:dyDescent="0.25">
      <c r="A44" s="99" t="s">
        <v>174</v>
      </c>
      <c r="B44" s="13" t="s">
        <v>252</v>
      </c>
      <c r="C44" s="137">
        <v>32870.438888999997</v>
      </c>
      <c r="D44" s="137">
        <v>25320.84402</v>
      </c>
      <c r="E44" s="199">
        <f t="shared" si="0"/>
        <v>-0.22967733696815495</v>
      </c>
      <c r="F44" s="137">
        <v>4104.8828099999992</v>
      </c>
      <c r="G44" s="137">
        <v>4482.602436000001</v>
      </c>
      <c r="H44" s="212">
        <f t="shared" si="1"/>
        <v>9.2017152129125535E-2</v>
      </c>
    </row>
    <row r="45" spans="1:8" ht="11.1" customHeight="1" x14ac:dyDescent="0.25">
      <c r="A45" s="99" t="s">
        <v>102</v>
      </c>
      <c r="B45" s="13" t="s">
        <v>211</v>
      </c>
      <c r="C45" s="137">
        <v>25264.501500999999</v>
      </c>
      <c r="D45" s="137">
        <v>24074.154880999999</v>
      </c>
      <c r="E45" s="199">
        <f t="shared" si="0"/>
        <v>-4.7115381237697651E-2</v>
      </c>
      <c r="F45" s="137">
        <v>2252.9703159999995</v>
      </c>
      <c r="G45" s="137">
        <v>1732.5646460000003</v>
      </c>
      <c r="H45" s="212">
        <f t="shared" si="1"/>
        <v>-0.23098647430204278</v>
      </c>
    </row>
    <row r="46" spans="1:8" ht="11.1" customHeight="1" x14ac:dyDescent="0.25">
      <c r="A46" s="99" t="s">
        <v>112</v>
      </c>
      <c r="B46" s="13" t="s">
        <v>228</v>
      </c>
      <c r="C46" s="137">
        <v>8164.8393169999999</v>
      </c>
      <c r="D46" s="137">
        <v>13311.397126000002</v>
      </c>
      <c r="E46" s="199">
        <f t="shared" si="0"/>
        <v>0.63033179333785072</v>
      </c>
      <c r="F46" s="137">
        <v>25.911000000000001</v>
      </c>
      <c r="G46" s="137">
        <v>233.50901000000002</v>
      </c>
      <c r="H46" s="212">
        <f t="shared" si="1"/>
        <v>8.011964416657019</v>
      </c>
    </row>
    <row r="47" spans="1:8" ht="11.1" customHeight="1" x14ac:dyDescent="0.25">
      <c r="A47" s="99" t="s">
        <v>94</v>
      </c>
      <c r="B47" s="13" t="s">
        <v>263</v>
      </c>
      <c r="C47" s="137">
        <v>21037.476054999999</v>
      </c>
      <c r="D47" s="137">
        <v>22997.097579000001</v>
      </c>
      <c r="E47" s="199">
        <f t="shared" si="0"/>
        <v>9.3149079237300203E-2</v>
      </c>
      <c r="F47" s="137">
        <v>3248.4756270000003</v>
      </c>
      <c r="G47" s="137">
        <v>2152.3545309999995</v>
      </c>
      <c r="H47" s="212">
        <f t="shared" si="1"/>
        <v>-0.33742629524121737</v>
      </c>
    </row>
    <row r="48" spans="1:8" ht="11.1" customHeight="1" x14ac:dyDescent="0.25">
      <c r="A48" s="99" t="s">
        <v>105</v>
      </c>
      <c r="B48" s="13" t="s">
        <v>214</v>
      </c>
      <c r="C48" s="137">
        <v>25831.412190000003</v>
      </c>
      <c r="D48" s="137">
        <v>15092.371370999999</v>
      </c>
      <c r="E48" s="199">
        <f t="shared" si="0"/>
        <v>-0.41573572284822113</v>
      </c>
      <c r="F48" s="137">
        <v>1951.2787780000003</v>
      </c>
      <c r="G48" s="137">
        <v>769.78461900000036</v>
      </c>
      <c r="H48" s="212">
        <f t="shared" si="1"/>
        <v>-0.60549736527703879</v>
      </c>
    </row>
    <row r="49" spans="1:8" ht="11.1" customHeight="1" x14ac:dyDescent="0.25">
      <c r="A49" s="99" t="s">
        <v>97</v>
      </c>
      <c r="B49" s="13" t="s">
        <v>215</v>
      </c>
      <c r="C49" s="137">
        <v>20954.364655999998</v>
      </c>
      <c r="D49" s="137">
        <v>23292.069543999998</v>
      </c>
      <c r="E49" s="199">
        <f t="shared" si="0"/>
        <v>0.1115617164431959</v>
      </c>
      <c r="F49" s="137">
        <v>3239.0579859999998</v>
      </c>
      <c r="G49" s="137">
        <v>3258.4836920000002</v>
      </c>
      <c r="H49" s="212">
        <f t="shared" si="1"/>
        <v>5.9973319662578461E-3</v>
      </c>
    </row>
    <row r="50" spans="1:8" ht="11.1" customHeight="1" x14ac:dyDescent="0.25">
      <c r="A50" s="99" t="s">
        <v>116</v>
      </c>
      <c r="B50" s="13" t="s">
        <v>262</v>
      </c>
      <c r="C50" s="137">
        <v>576.37678999999991</v>
      </c>
      <c r="D50" s="137">
        <v>990.73388699999998</v>
      </c>
      <c r="E50" s="199">
        <f t="shared" si="0"/>
        <v>0.71889969233493956</v>
      </c>
      <c r="F50" s="137">
        <v>74.203522000000007</v>
      </c>
      <c r="G50" s="137">
        <v>76.425712000000004</v>
      </c>
      <c r="H50" s="212">
        <f t="shared" si="1"/>
        <v>2.994723080664552E-2</v>
      </c>
    </row>
    <row r="51" spans="1:8" ht="11.1" customHeight="1" x14ac:dyDescent="0.25">
      <c r="A51" s="99" t="s">
        <v>176</v>
      </c>
      <c r="B51" s="13" t="s">
        <v>217</v>
      </c>
      <c r="C51" s="137">
        <v>18362.438322999998</v>
      </c>
      <c r="D51" s="137">
        <v>14012.010838999999</v>
      </c>
      <c r="E51" s="199">
        <f t="shared" si="0"/>
        <v>-0.23691992356760383</v>
      </c>
      <c r="F51" s="137">
        <v>2287.3591239999996</v>
      </c>
      <c r="G51" s="137">
        <v>3110.2998400000006</v>
      </c>
      <c r="H51" s="212">
        <f t="shared" si="1"/>
        <v>0.35977766121871158</v>
      </c>
    </row>
    <row r="52" spans="1:8" ht="11.1" customHeight="1" x14ac:dyDescent="0.25">
      <c r="A52" s="99" t="s">
        <v>175</v>
      </c>
      <c r="B52" s="13" t="s">
        <v>254</v>
      </c>
      <c r="C52" s="137">
        <v>29494.228350000001</v>
      </c>
      <c r="D52" s="137">
        <v>39136.269778000002</v>
      </c>
      <c r="E52" s="199">
        <f t="shared" si="0"/>
        <v>0.32691282218271689</v>
      </c>
      <c r="F52" s="137">
        <v>4011.8695000000002</v>
      </c>
      <c r="G52" s="137">
        <v>4035.1396999999993</v>
      </c>
      <c r="H52" s="212">
        <f t="shared" si="1"/>
        <v>5.8003382213700494E-3</v>
      </c>
    </row>
    <row r="53" spans="1:8" ht="11.1" customHeight="1" x14ac:dyDescent="0.25">
      <c r="A53" s="99" t="s">
        <v>104</v>
      </c>
      <c r="B53" s="13" t="s">
        <v>297</v>
      </c>
      <c r="C53" s="137">
        <v>5250.6402909999997</v>
      </c>
      <c r="D53" s="137">
        <v>5067.3213999999989</v>
      </c>
      <c r="E53" s="199">
        <f t="shared" si="0"/>
        <v>-3.4913625927531777E-2</v>
      </c>
      <c r="F53" s="137">
        <v>315.22831699999995</v>
      </c>
      <c r="G53" s="137">
        <v>157.51535799999999</v>
      </c>
      <c r="H53" s="212">
        <f t="shared" si="1"/>
        <v>-0.50031342520538846</v>
      </c>
    </row>
    <row r="54" spans="1:8" ht="23.1" customHeight="1" x14ac:dyDescent="0.25">
      <c r="A54" s="99" t="s">
        <v>109</v>
      </c>
      <c r="B54" s="13" t="s">
        <v>261</v>
      </c>
      <c r="C54" s="137">
        <v>2544.6307890000003</v>
      </c>
      <c r="D54" s="137">
        <v>2460.5969839999998</v>
      </c>
      <c r="E54" s="199">
        <f t="shared" si="0"/>
        <v>-3.3023967706145907E-2</v>
      </c>
      <c r="F54" s="137">
        <v>227.41455999999999</v>
      </c>
      <c r="G54" s="137">
        <v>158.72890900000002</v>
      </c>
      <c r="H54" s="212">
        <f t="shared" si="1"/>
        <v>-0.3020283793614621</v>
      </c>
    </row>
    <row r="55" spans="1:8" ht="23.1" customHeight="1" x14ac:dyDescent="0.25">
      <c r="A55" s="99" t="s">
        <v>108</v>
      </c>
      <c r="B55" s="13" t="s">
        <v>376</v>
      </c>
      <c r="C55" s="137">
        <v>7839.7372270000005</v>
      </c>
      <c r="D55" s="137">
        <v>9259.528554999999</v>
      </c>
      <c r="E55" s="199">
        <f t="shared" si="0"/>
        <v>0.18110190263906389</v>
      </c>
      <c r="F55" s="137">
        <v>733.31431500000019</v>
      </c>
      <c r="G55" s="137">
        <v>734.12979400000006</v>
      </c>
      <c r="H55" s="212">
        <f t="shared" si="1"/>
        <v>1.1120456580748783E-3</v>
      </c>
    </row>
    <row r="56" spans="1:8" ht="11.1" customHeight="1" x14ac:dyDescent="0.25">
      <c r="A56" s="99" t="s">
        <v>194</v>
      </c>
      <c r="B56" s="13" t="s">
        <v>259</v>
      </c>
      <c r="C56" s="137">
        <v>554.94190900000001</v>
      </c>
      <c r="D56" s="137">
        <v>931.92618699999991</v>
      </c>
      <c r="E56" s="199">
        <f t="shared" si="0"/>
        <v>0.67932205495043974</v>
      </c>
      <c r="F56" s="137">
        <v>54.345719000000003</v>
      </c>
      <c r="G56" s="137">
        <v>131.14703399999999</v>
      </c>
      <c r="H56" s="212">
        <f t="shared" si="1"/>
        <v>1.4131989862899776</v>
      </c>
    </row>
    <row r="57" spans="1:8" ht="11.1" customHeight="1" x14ac:dyDescent="0.25">
      <c r="A57" s="124"/>
      <c r="B57" s="120" t="s">
        <v>18</v>
      </c>
      <c r="C57" s="138">
        <v>1049899.2428050004</v>
      </c>
      <c r="D57" s="138">
        <v>961337.75953199971</v>
      </c>
      <c r="E57" s="203">
        <f>IFERROR(((D57/C57-1)),"")</f>
        <v>-8.4352364172005978E-2</v>
      </c>
      <c r="F57" s="138">
        <v>103446.48305799994</v>
      </c>
      <c r="G57" s="138">
        <v>76694.207467000015</v>
      </c>
      <c r="H57" s="213">
        <f t="shared" si="1"/>
        <v>-0.25860981253466653</v>
      </c>
    </row>
    <row r="58" spans="1:8" ht="9" customHeight="1" x14ac:dyDescent="0.25">
      <c r="A58" s="8" t="s">
        <v>52</v>
      </c>
      <c r="B58" s="37"/>
      <c r="C58" s="21"/>
      <c r="D58" s="21"/>
      <c r="E58" s="21"/>
    </row>
    <row r="59" spans="1:8" ht="9" customHeight="1" x14ac:dyDescent="0.25">
      <c r="A59" s="11" t="s">
        <v>20</v>
      </c>
      <c r="B59" s="37"/>
    </row>
    <row r="60" spans="1:8" ht="9" customHeight="1" x14ac:dyDescent="0.25">
      <c r="A60" s="233" t="s">
        <v>372</v>
      </c>
      <c r="B60" s="37"/>
    </row>
    <row r="61" spans="1:8" ht="9" customHeight="1" x14ac:dyDescent="0.25">
      <c r="A61" s="233" t="s">
        <v>373</v>
      </c>
    </row>
    <row r="62" spans="1:8" ht="6" customHeight="1" x14ac:dyDescent="0.25">
      <c r="A62" s="233"/>
    </row>
    <row r="63" spans="1:8" ht="6" customHeight="1" x14ac:dyDescent="0.25">
      <c r="A63" s="233"/>
    </row>
    <row r="64" spans="1:8" ht="15" customHeight="1" x14ac:dyDescent="0.25">
      <c r="A64" s="278" t="s">
        <v>328</v>
      </c>
      <c r="B64" s="278"/>
      <c r="C64" s="278"/>
      <c r="D64" s="278"/>
      <c r="E64" s="278"/>
    </row>
    <row r="65" spans="1:8" ht="13.5" x14ac:dyDescent="0.25">
      <c r="A65" s="278" t="s">
        <v>59</v>
      </c>
      <c r="B65" s="278"/>
      <c r="C65" s="278"/>
      <c r="D65" s="278"/>
      <c r="E65" s="278"/>
    </row>
    <row r="66" spans="1:8" ht="3" customHeight="1" x14ac:dyDescent="0.25">
      <c r="A66" s="51"/>
      <c r="B66" s="51"/>
      <c r="C66" s="51"/>
      <c r="D66" s="51"/>
      <c r="E66" s="51"/>
    </row>
    <row r="67" spans="1:8" ht="13.35" customHeight="1" x14ac:dyDescent="0.25">
      <c r="A67" s="279" t="s">
        <v>30</v>
      </c>
      <c r="B67" s="279" t="s">
        <v>4</v>
      </c>
      <c r="C67" s="276" t="s">
        <v>352</v>
      </c>
      <c r="D67" s="277"/>
      <c r="E67" s="169" t="s">
        <v>31</v>
      </c>
      <c r="F67" s="276" t="s">
        <v>234</v>
      </c>
      <c r="G67" s="277"/>
      <c r="H67" s="169" t="s">
        <v>31</v>
      </c>
    </row>
    <row r="68" spans="1:8" x14ac:dyDescent="0.25">
      <c r="A68" s="280"/>
      <c r="B68" s="280"/>
      <c r="C68" s="164">
        <v>2023</v>
      </c>
      <c r="D68" s="165" t="s">
        <v>320</v>
      </c>
      <c r="E68" s="170" t="s">
        <v>32</v>
      </c>
      <c r="F68" s="164">
        <v>2023</v>
      </c>
      <c r="G68" s="165" t="s">
        <v>320</v>
      </c>
      <c r="H68" s="170" t="s">
        <v>32</v>
      </c>
    </row>
    <row r="69" spans="1:8" ht="14.1" customHeight="1" x14ac:dyDescent="0.25">
      <c r="A69" s="275" t="s">
        <v>44</v>
      </c>
      <c r="B69" s="275"/>
      <c r="C69" s="171">
        <f>SUM(C71:C121)</f>
        <v>10544796.658180002</v>
      </c>
      <c r="D69" s="171">
        <f>SUM(D71:D121)</f>
        <v>12797548.239839999</v>
      </c>
      <c r="E69" s="196">
        <f>(D69/C69-1)</f>
        <v>0.21363632269878341</v>
      </c>
      <c r="F69" s="171">
        <f>SUM(F71:F121)</f>
        <v>1298627.7087799998</v>
      </c>
      <c r="G69" s="171">
        <f>SUM(G71:G121)</f>
        <v>1472712.9394899989</v>
      </c>
      <c r="H69" s="196">
        <f>(G69/F69-1)</f>
        <v>0.13405322367065775</v>
      </c>
    </row>
    <row r="70" spans="1:8" ht="3.95" customHeight="1" x14ac:dyDescent="0.25">
      <c r="A70" s="106"/>
      <c r="B70" s="106"/>
      <c r="C70" s="107"/>
      <c r="D70" s="107"/>
      <c r="E70" s="108"/>
      <c r="F70" s="107"/>
      <c r="G70" s="107"/>
      <c r="H70" s="108"/>
    </row>
    <row r="71" spans="1:8" ht="11.1" customHeight="1" x14ac:dyDescent="0.25">
      <c r="A71" s="99" t="str">
        <f>A7</f>
        <v>0810400000</v>
      </c>
      <c r="B71" s="13" t="str">
        <f>B7</f>
        <v>Arándanos rojos, mirtilos y demás frutos del género vaccinium, frescos.</v>
      </c>
      <c r="C71" s="137">
        <v>1675973.2462099995</v>
      </c>
      <c r="D71" s="137">
        <v>2269728.6220699991</v>
      </c>
      <c r="E71" s="199">
        <f>IFERROR(((D71/C71-1)),"")</f>
        <v>0.35427497258843599</v>
      </c>
      <c r="F71" s="137">
        <v>234256.90416999999</v>
      </c>
      <c r="G71" s="137">
        <v>202183.54927999989</v>
      </c>
      <c r="H71" s="212">
        <f>IFERROR(((G71/F71-1)),"")</f>
        <v>-0.13691530246948236</v>
      </c>
    </row>
    <row r="72" spans="1:8" ht="11.1" customHeight="1" x14ac:dyDescent="0.25">
      <c r="A72" s="99" t="str">
        <f t="shared" ref="A72:B72" si="2">A8</f>
        <v>0806100000</v>
      </c>
      <c r="B72" s="13" t="str">
        <f t="shared" si="2"/>
        <v>Uvas frescas</v>
      </c>
      <c r="C72" s="137">
        <v>1745478.6023399995</v>
      </c>
      <c r="D72" s="137">
        <v>1705215.5994300002</v>
      </c>
      <c r="E72" s="199">
        <f t="shared" ref="E72:E120" si="3">IFERROR(((D72/C72-1)),"")</f>
        <v>-2.3067027493790193E-2</v>
      </c>
      <c r="F72" s="137">
        <v>439548.75162999961</v>
      </c>
      <c r="G72" s="137">
        <v>575583.62962999986</v>
      </c>
      <c r="H72" s="212">
        <f t="shared" ref="H72:H121" si="4">IFERROR(((G72/F72-1)),"")</f>
        <v>0.30948757673758753</v>
      </c>
    </row>
    <row r="73" spans="1:8" ht="11.1" customHeight="1" x14ac:dyDescent="0.25">
      <c r="A73" s="99" t="str">
        <f t="shared" ref="A73:B73" si="5">A9</f>
        <v>0804400000</v>
      </c>
      <c r="B73" s="13" t="str">
        <f t="shared" si="5"/>
        <v>Paltas, frescas o secas</v>
      </c>
      <c r="C73" s="137">
        <v>963426.94923000014</v>
      </c>
      <c r="D73" s="137">
        <v>1247959.2437399998</v>
      </c>
      <c r="E73" s="199">
        <f t="shared" si="3"/>
        <v>0.29533354317876048</v>
      </c>
      <c r="F73" s="137">
        <v>5349.8504000000003</v>
      </c>
      <c r="G73" s="137">
        <v>6005.5138900000011</v>
      </c>
      <c r="H73" s="212">
        <f t="shared" si="4"/>
        <v>0.12255735038871385</v>
      </c>
    </row>
    <row r="74" spans="1:8" ht="11.1" customHeight="1" x14ac:dyDescent="0.25">
      <c r="A74" s="99" t="str">
        <f t="shared" ref="A74:B74" si="6">A10</f>
        <v>0901119000</v>
      </c>
      <c r="B74" s="13" t="str">
        <f t="shared" si="6"/>
        <v>Cafe sin tostar, sin descafeinar, los demas</v>
      </c>
      <c r="C74" s="137">
        <v>827280.08291000023</v>
      </c>
      <c r="D74" s="137">
        <v>1100871.6463300001</v>
      </c>
      <c r="E74" s="199">
        <f t="shared" si="3"/>
        <v>0.33071213615783845</v>
      </c>
      <c r="F74" s="137">
        <v>129608.35299000012</v>
      </c>
      <c r="G74" s="137">
        <v>76072.024590000015</v>
      </c>
      <c r="H74" s="212">
        <f t="shared" si="4"/>
        <v>-0.41306233097592615</v>
      </c>
    </row>
    <row r="75" spans="1:8" ht="11.1" customHeight="1" x14ac:dyDescent="0.25">
      <c r="A75" s="99" t="str">
        <f t="shared" ref="A75:B75" si="7">A11</f>
        <v>1801001900</v>
      </c>
      <c r="B75" s="13" t="str">
        <f t="shared" si="7"/>
        <v>Los demas cacao en grano, entero o partido, crudo</v>
      </c>
      <c r="C75" s="137">
        <v>219481.20679</v>
      </c>
      <c r="D75" s="137">
        <v>739955.95279000001</v>
      </c>
      <c r="E75" s="199">
        <f t="shared" si="3"/>
        <v>2.3713863870722705</v>
      </c>
      <c r="F75" s="137">
        <v>17001.191199999997</v>
      </c>
      <c r="G75" s="137">
        <v>39937.333249999996</v>
      </c>
      <c r="H75" s="212">
        <f t="shared" si="4"/>
        <v>1.3490902949200407</v>
      </c>
    </row>
    <row r="76" spans="1:8" ht="11.1" customHeight="1" x14ac:dyDescent="0.25">
      <c r="A76" s="99" t="str">
        <f t="shared" ref="A76:B76" si="8">A12</f>
        <v>0709200000</v>
      </c>
      <c r="B76" s="13" t="str">
        <f t="shared" si="8"/>
        <v>Esparragos, frescos o refrigerados</v>
      </c>
      <c r="C76" s="137">
        <v>391214.03067000001</v>
      </c>
      <c r="D76" s="137">
        <v>406707.59031</v>
      </c>
      <c r="E76" s="199">
        <f t="shared" si="3"/>
        <v>3.9603793385082353E-2</v>
      </c>
      <c r="F76" s="137">
        <v>47145.088059999965</v>
      </c>
      <c r="G76" s="137">
        <v>61299.738280000005</v>
      </c>
      <c r="H76" s="212">
        <f t="shared" si="4"/>
        <v>0.30023594827070621</v>
      </c>
    </row>
    <row r="77" spans="1:8" ht="11.1" customHeight="1" x14ac:dyDescent="0.25">
      <c r="A77" s="99" t="str">
        <f t="shared" ref="A77:B77" si="9">A13</f>
        <v>0804502000</v>
      </c>
      <c r="B77" s="13" t="str">
        <f t="shared" si="9"/>
        <v>Mangos y mangostanes, frescos o secos</v>
      </c>
      <c r="C77" s="137">
        <v>254730.1681800001</v>
      </c>
      <c r="D77" s="137">
        <v>316986.25313999993</v>
      </c>
      <c r="E77" s="199">
        <f t="shared" si="3"/>
        <v>0.24440012506099307</v>
      </c>
      <c r="F77" s="137">
        <v>31166.223379999996</v>
      </c>
      <c r="G77" s="137">
        <v>72782.718839999972</v>
      </c>
      <c r="H77" s="212">
        <f t="shared" si="4"/>
        <v>1.3353076166009301</v>
      </c>
    </row>
    <row r="78" spans="1:8" ht="11.1" customHeight="1" x14ac:dyDescent="0.25">
      <c r="A78" s="99" t="str">
        <f t="shared" ref="A78:B78" si="10">A14</f>
        <v>0805299000</v>
      </c>
      <c r="B78" s="13" t="str">
        <f t="shared" si="10"/>
        <v>Los demas citricos</v>
      </c>
      <c r="C78" s="137">
        <v>171297.56512000001</v>
      </c>
      <c r="D78" s="137">
        <v>254928.74991999994</v>
      </c>
      <c r="E78" s="199">
        <f t="shared" si="3"/>
        <v>0.48822167869936339</v>
      </c>
      <c r="F78" s="137">
        <v>103.7792</v>
      </c>
      <c r="G78" s="137">
        <v>208.87439999999998</v>
      </c>
      <c r="H78" s="212">
        <f t="shared" si="4"/>
        <v>1.0126807684006041</v>
      </c>
    </row>
    <row r="79" spans="1:8" ht="11.1" customHeight="1" x14ac:dyDescent="0.25">
      <c r="A79" s="99" t="str">
        <f t="shared" ref="A79:B79" si="11">A15</f>
        <v>2309909000</v>
      </c>
      <c r="B79" s="13" t="str">
        <f t="shared" si="11"/>
        <v>Las demás preparaciones de los tipos utilizados para la alimentación de los animales</v>
      </c>
      <c r="C79" s="137">
        <v>227629.87326000005</v>
      </c>
      <c r="D79" s="137">
        <v>224813.66740000003</v>
      </c>
      <c r="E79" s="199">
        <f t="shared" si="3"/>
        <v>-1.2371864112858955E-2</v>
      </c>
      <c r="F79" s="137">
        <v>15497.798870000001</v>
      </c>
      <c r="G79" s="137">
        <v>14671.62628</v>
      </c>
      <c r="H79" s="212">
        <f t="shared" si="4"/>
        <v>-5.3309027748403071E-2</v>
      </c>
    </row>
    <row r="80" spans="1:8" ht="11.1" customHeight="1" x14ac:dyDescent="0.25">
      <c r="A80" s="99" t="str">
        <f t="shared" ref="A80:B80" si="12">A16</f>
        <v>1008509000</v>
      </c>
      <c r="B80" s="13" t="str">
        <f t="shared" si="12"/>
        <v>Los demas quinua, excepto para siembra</v>
      </c>
      <c r="C80" s="137">
        <v>97774.805860000022</v>
      </c>
      <c r="D80" s="137">
        <v>133448.90430999995</v>
      </c>
      <c r="E80" s="199">
        <f t="shared" si="3"/>
        <v>0.36485982392110605</v>
      </c>
      <c r="F80" s="137">
        <v>10075.858210000002</v>
      </c>
      <c r="G80" s="137">
        <v>13578.008010000003</v>
      </c>
      <c r="H80" s="212">
        <f t="shared" si="4"/>
        <v>0.34757831313309051</v>
      </c>
    </row>
    <row r="81" spans="1:8" ht="11.1" customHeight="1" x14ac:dyDescent="0.25">
      <c r="A81" s="99" t="str">
        <f t="shared" ref="A81:B81" si="13">A17</f>
        <v>0904211090</v>
      </c>
      <c r="B81" s="13" t="str">
        <f t="shared" si="13"/>
        <v>Demás paprika secos, sin triturar ni pulveriza</v>
      </c>
      <c r="C81" s="137">
        <v>136941.44069000002</v>
      </c>
      <c r="D81" s="137">
        <v>130125.97168999998</v>
      </c>
      <c r="E81" s="199">
        <f t="shared" si="3"/>
        <v>-4.9769222272376235E-2</v>
      </c>
      <c r="F81" s="137">
        <v>8515.0934799999995</v>
      </c>
      <c r="G81" s="137">
        <v>6282.3559200000009</v>
      </c>
      <c r="H81" s="212">
        <f t="shared" si="4"/>
        <v>-0.26220940090019995</v>
      </c>
    </row>
    <row r="82" spans="1:8" ht="11.1" customHeight="1" x14ac:dyDescent="0.25">
      <c r="A82" s="99" t="str">
        <f t="shared" ref="A82:B82" si="14">A18</f>
        <v>0703100000</v>
      </c>
      <c r="B82" s="13" t="str">
        <f t="shared" si="14"/>
        <v>Cebollas y chalotes, frescos o refrigerados</v>
      </c>
      <c r="C82" s="137">
        <v>103706.89804</v>
      </c>
      <c r="D82" s="137">
        <v>127228.01153999999</v>
      </c>
      <c r="E82" s="199">
        <f t="shared" si="3"/>
        <v>0.22680375119240237</v>
      </c>
      <c r="F82" s="137">
        <v>12750.673059999999</v>
      </c>
      <c r="G82" s="137">
        <v>13271.937230000001</v>
      </c>
      <c r="H82" s="212">
        <f t="shared" si="4"/>
        <v>4.0881306229649583E-2</v>
      </c>
    </row>
    <row r="83" spans="1:8" ht="11.1" customHeight="1" x14ac:dyDescent="0.25">
      <c r="A83" s="99" t="str">
        <f t="shared" ref="A83:B83" si="15">A19</f>
        <v>1804001300</v>
      </c>
      <c r="B83" s="13" t="str">
        <f t="shared" si="15"/>
        <v>Manteca de cacao con un índice de acidez expresado en ácido oleico superior a 1.65 %</v>
      </c>
      <c r="C83" s="137">
        <v>14042.287059999999</v>
      </c>
      <c r="D83" s="137">
        <v>123606.41535999998</v>
      </c>
      <c r="E83" s="199">
        <f t="shared" si="3"/>
        <v>7.8024418552229768</v>
      </c>
      <c r="F83" s="137">
        <v>1748.7804699999999</v>
      </c>
      <c r="G83" s="137">
        <v>23771.72523</v>
      </c>
      <c r="H83" s="212">
        <f t="shared" si="4"/>
        <v>12.593315820824555</v>
      </c>
    </row>
    <row r="84" spans="1:8" ht="11.1" customHeight="1" x14ac:dyDescent="0.25">
      <c r="A84" s="99" t="str">
        <f t="shared" ref="A84:B84" si="16">A20</f>
        <v>2005991000</v>
      </c>
      <c r="B84" s="13" t="str">
        <f t="shared" si="16"/>
        <v>Alcachofas (alcauciles) preparadas o conservadas, sin congelar</v>
      </c>
      <c r="C84" s="137">
        <v>115193.19443</v>
      </c>
      <c r="D84" s="137">
        <v>119867.90586</v>
      </c>
      <c r="E84" s="199">
        <f t="shared" si="3"/>
        <v>4.0581489671603022E-2</v>
      </c>
      <c r="F84" s="137">
        <v>13678.444989999996</v>
      </c>
      <c r="G84" s="137">
        <v>19370.024600000008</v>
      </c>
      <c r="H84" s="212">
        <f t="shared" si="4"/>
        <v>0.41609843912528044</v>
      </c>
    </row>
    <row r="85" spans="1:8" ht="11.1" customHeight="1" x14ac:dyDescent="0.25">
      <c r="A85" s="99" t="str">
        <f t="shared" ref="A85:B85" si="17">A21</f>
        <v>0811909900</v>
      </c>
      <c r="B85" s="13" t="str">
        <f t="shared" si="17"/>
        <v>Demás frutas u otros frutos, sin cocer o cocidos en agua o vapor, congelados</v>
      </c>
      <c r="C85" s="137">
        <v>91956.293369999999</v>
      </c>
      <c r="D85" s="137">
        <v>116010.03113999998</v>
      </c>
      <c r="E85" s="199">
        <f t="shared" si="3"/>
        <v>0.26157793978511235</v>
      </c>
      <c r="F85" s="137">
        <v>9279.4750000000022</v>
      </c>
      <c r="G85" s="137">
        <v>11695.054649999998</v>
      </c>
      <c r="H85" s="212">
        <f t="shared" si="4"/>
        <v>0.26031425808033282</v>
      </c>
    </row>
    <row r="86" spans="1:8" ht="11.1" customHeight="1" x14ac:dyDescent="0.25">
      <c r="A86" s="99" t="str">
        <f t="shared" ref="A86:B86" si="18">A22</f>
        <v>0803901100</v>
      </c>
      <c r="B86" s="13" t="str">
        <f t="shared" si="18"/>
        <v>Bananas incluidos los platanos tipo "cavendish valery" frescos</v>
      </c>
      <c r="C86" s="137">
        <v>108253.56943000002</v>
      </c>
      <c r="D86" s="137">
        <v>115059.92664999999</v>
      </c>
      <c r="E86" s="199">
        <f t="shared" si="3"/>
        <v>6.287420595771831E-2</v>
      </c>
      <c r="F86" s="137">
        <v>9542.1330499999985</v>
      </c>
      <c r="G86" s="137">
        <v>8654.8244200000008</v>
      </c>
      <c r="H86" s="212">
        <f t="shared" si="4"/>
        <v>-9.2988499044246442E-2</v>
      </c>
    </row>
    <row r="87" spans="1:8" ht="11.1" customHeight="1" x14ac:dyDescent="0.25">
      <c r="A87" s="99" t="str">
        <f t="shared" ref="A87:B87" si="19">A23</f>
        <v>1905310000</v>
      </c>
      <c r="B87" s="13" t="str">
        <f t="shared" si="19"/>
        <v>Galletas dulces (con adición de edulcorante)</v>
      </c>
      <c r="C87" s="137">
        <v>105968.54443000001</v>
      </c>
      <c r="D87" s="137">
        <v>109652.25559000002</v>
      </c>
      <c r="E87" s="199">
        <f t="shared" si="3"/>
        <v>3.4762307813271498E-2</v>
      </c>
      <c r="F87" s="137">
        <v>9140.0319600000003</v>
      </c>
      <c r="G87" s="137">
        <v>8239.8883399999995</v>
      </c>
      <c r="H87" s="212">
        <f t="shared" si="4"/>
        <v>-9.8483640313222764E-2</v>
      </c>
    </row>
    <row r="88" spans="1:8" ht="11.1" customHeight="1" x14ac:dyDescent="0.25">
      <c r="A88" s="99" t="str">
        <f t="shared" ref="A88:B88" si="20">A24</f>
        <v>3301130000</v>
      </c>
      <c r="B88" s="13" t="str">
        <f t="shared" si="20"/>
        <v>Aceites esenciales de limón</v>
      </c>
      <c r="C88" s="137">
        <v>70092.713480000006</v>
      </c>
      <c r="D88" s="137">
        <v>107199.09486</v>
      </c>
      <c r="E88" s="199">
        <f t="shared" si="3"/>
        <v>0.52938999701570677</v>
      </c>
      <c r="F88" s="137">
        <v>326.59199999999998</v>
      </c>
      <c r="G88" s="137">
        <v>3299.8075099999996</v>
      </c>
      <c r="H88" s="212">
        <f t="shared" si="4"/>
        <v>9.1037609923084446</v>
      </c>
    </row>
    <row r="89" spans="1:8" ht="11.1" customHeight="1" x14ac:dyDescent="0.25">
      <c r="A89" s="99" t="str">
        <f t="shared" ref="A89:B89" si="21">A25</f>
        <v>0910110000</v>
      </c>
      <c r="B89" s="13" t="str">
        <f t="shared" si="21"/>
        <v>Jengibre sin triturar ni pulverizar</v>
      </c>
      <c r="C89" s="137">
        <v>119084.57942999998</v>
      </c>
      <c r="D89" s="137">
        <v>104388.99273</v>
      </c>
      <c r="E89" s="199">
        <f t="shared" si="3"/>
        <v>-0.12340461519317292</v>
      </c>
      <c r="F89" s="137">
        <v>10026.178430000002</v>
      </c>
      <c r="G89" s="137">
        <v>10326.445560000004</v>
      </c>
      <c r="H89" s="212">
        <f t="shared" si="4"/>
        <v>2.9948313018403061E-2</v>
      </c>
    </row>
    <row r="90" spans="1:8" ht="11.1" customHeight="1" x14ac:dyDescent="0.25">
      <c r="A90" s="99" t="str">
        <f t="shared" ref="A90:B90" si="22">A26</f>
        <v>2207100000</v>
      </c>
      <c r="B90" s="13" t="str">
        <f t="shared" si="22"/>
        <v>Alcohol etílico sin desnaturalizar con grado alcohólico volumétrico superior o igual al 80 % vol</v>
      </c>
      <c r="C90" s="137">
        <v>111093.38324</v>
      </c>
      <c r="D90" s="137">
        <v>89566.161640000006</v>
      </c>
      <c r="E90" s="199">
        <f t="shared" si="3"/>
        <v>-0.19377591150945306</v>
      </c>
      <c r="F90" s="137">
        <v>4935.9422099999992</v>
      </c>
      <c r="G90" s="137">
        <v>8339.2707799999989</v>
      </c>
      <c r="H90" s="212">
        <f t="shared" si="4"/>
        <v>0.68949927393902777</v>
      </c>
    </row>
    <row r="91" spans="1:8" ht="23.1" customHeight="1" x14ac:dyDescent="0.25">
      <c r="A91" s="99" t="str">
        <f t="shared" ref="A91:B91" si="23">A27</f>
        <v>1804001200</v>
      </c>
      <c r="B91" s="13" t="str">
        <f t="shared" si="23"/>
        <v>Manteca de cacao con un índice de acidez expresado en ácido oleico superior a 1 % pero inferior o igual a 1.65 %</v>
      </c>
      <c r="C91" s="137">
        <v>41044.665559999994</v>
      </c>
      <c r="D91" s="137">
        <v>85055.008020000008</v>
      </c>
      <c r="E91" s="199">
        <f t="shared" si="3"/>
        <v>1.0722548681914517</v>
      </c>
      <c r="F91" s="137">
        <v>2328.8005199999998</v>
      </c>
      <c r="G91" s="137">
        <v>4021.00135</v>
      </c>
      <c r="H91" s="212">
        <f t="shared" si="4"/>
        <v>0.72664052393804868</v>
      </c>
    </row>
    <row r="92" spans="1:8" ht="11.1" customHeight="1" x14ac:dyDescent="0.25">
      <c r="A92" s="99" t="str">
        <f t="shared" ref="A92:B92" si="24">A28</f>
        <v>0811909100</v>
      </c>
      <c r="B92" s="13" t="str">
        <f t="shared" si="24"/>
        <v>Mango, sin cocer o cocidos en agua o vapor, congelados</v>
      </c>
      <c r="C92" s="137">
        <v>132972.99213999999</v>
      </c>
      <c r="D92" s="137">
        <v>84978.326240000009</v>
      </c>
      <c r="E92" s="199">
        <f t="shared" si="3"/>
        <v>-0.36093544356337426</v>
      </c>
      <c r="F92" s="137">
        <v>11821.609219999998</v>
      </c>
      <c r="G92" s="137">
        <v>16592.618570000002</v>
      </c>
      <c r="H92" s="212">
        <f t="shared" si="4"/>
        <v>0.40358374745870718</v>
      </c>
    </row>
    <row r="93" spans="1:8" ht="11.1" customHeight="1" x14ac:dyDescent="0.25">
      <c r="A93" s="99" t="str">
        <f t="shared" ref="A93:B93" si="25">A29</f>
        <v>0810909000</v>
      </c>
      <c r="B93" s="13" t="str">
        <f t="shared" si="25"/>
        <v>Demás frutas u otros frutos frescos</v>
      </c>
      <c r="C93" s="137">
        <v>86725.583610000001</v>
      </c>
      <c r="D93" s="137">
        <v>83888.648799999995</v>
      </c>
      <c r="E93" s="199">
        <f t="shared" si="3"/>
        <v>-3.2711625473257566E-2</v>
      </c>
      <c r="F93" s="137">
        <v>288.69290000000001</v>
      </c>
      <c r="G93" s="137">
        <v>97.687760000000011</v>
      </c>
      <c r="H93" s="212">
        <f t="shared" si="4"/>
        <v>-0.66162049707491932</v>
      </c>
    </row>
    <row r="94" spans="1:8" ht="23.1" customHeight="1" x14ac:dyDescent="0.25">
      <c r="A94" s="99" t="str">
        <f t="shared" ref="A94:B94" si="26">A30</f>
        <v>2001909000</v>
      </c>
      <c r="B94" s="13" t="str">
        <f t="shared" si="26"/>
        <v>Los demás hortalizas, frutas u otros frutos y demás partes comestibles de plantas, preparados o conservados en vinagre o en ácido acético</v>
      </c>
      <c r="C94" s="137">
        <v>89057.115330000001</v>
      </c>
      <c r="D94" s="137">
        <v>82894.674650000001</v>
      </c>
      <c r="E94" s="199">
        <f t="shared" si="3"/>
        <v>-6.9196499989530924E-2</v>
      </c>
      <c r="F94" s="137">
        <v>9934.0824700000012</v>
      </c>
      <c r="G94" s="137">
        <v>11273.311110000001</v>
      </c>
      <c r="H94" s="212">
        <f t="shared" si="4"/>
        <v>0.13481150816337029</v>
      </c>
    </row>
    <row r="95" spans="1:8" ht="11.1" customHeight="1" x14ac:dyDescent="0.25">
      <c r="A95" s="99" t="str">
        <f t="shared" ref="A95:B95" si="27">A31</f>
        <v>3203002100</v>
      </c>
      <c r="B95" s="13" t="str">
        <f t="shared" si="27"/>
        <v>Carmin de cochinilla</v>
      </c>
      <c r="C95" s="137">
        <v>65313.014290000006</v>
      </c>
      <c r="D95" s="137">
        <v>81095.136679999996</v>
      </c>
      <c r="E95" s="199">
        <f t="shared" si="3"/>
        <v>0.24163824869458472</v>
      </c>
      <c r="F95" s="137">
        <v>4793.8638800000008</v>
      </c>
      <c r="G95" s="137">
        <v>10202.607680000003</v>
      </c>
      <c r="H95" s="212">
        <f t="shared" si="4"/>
        <v>1.1282639506234795</v>
      </c>
    </row>
    <row r="96" spans="1:8" ht="11.1" customHeight="1" x14ac:dyDescent="0.25">
      <c r="A96" s="99" t="str">
        <f t="shared" ref="A96:B96" si="28">A32</f>
        <v>1511100000</v>
      </c>
      <c r="B96" s="13" t="str">
        <f t="shared" si="28"/>
        <v>Aceite de palma en bruto</v>
      </c>
      <c r="C96" s="137">
        <v>89230.854119999989</v>
      </c>
      <c r="D96" s="137">
        <v>76442.636180000001</v>
      </c>
      <c r="E96" s="199">
        <f t="shared" si="3"/>
        <v>-0.14331609919145294</v>
      </c>
      <c r="F96" s="137">
        <v>10626.37444</v>
      </c>
      <c r="G96" s="137">
        <v>14139.440270000001</v>
      </c>
      <c r="H96" s="212">
        <f t="shared" si="4"/>
        <v>0.33059872394257561</v>
      </c>
    </row>
    <row r="97" spans="1:8" ht="11.1" customHeight="1" x14ac:dyDescent="0.25">
      <c r="A97" s="99" t="str">
        <f t="shared" ref="A97:B97" si="29">A33</f>
        <v>2005993110</v>
      </c>
      <c r="B97" s="13" t="str">
        <f t="shared" si="29"/>
        <v>Pimiento piquillo preparadas o conservadas, sin congelar</v>
      </c>
      <c r="C97" s="137">
        <v>48122.02504</v>
      </c>
      <c r="D97" s="137">
        <v>70974.719729999997</v>
      </c>
      <c r="E97" s="199">
        <f t="shared" si="3"/>
        <v>0.47489054483896664</v>
      </c>
      <c r="F97" s="137">
        <v>5239.1429699999999</v>
      </c>
      <c r="G97" s="137">
        <v>8612.7715200000002</v>
      </c>
      <c r="H97" s="212">
        <f t="shared" si="4"/>
        <v>0.64392756015971075</v>
      </c>
    </row>
    <row r="98" spans="1:8" ht="11.1" customHeight="1" x14ac:dyDescent="0.25">
      <c r="A98" s="99" t="str">
        <f t="shared" ref="A98:B98" si="30">A34</f>
        <v>1511900000</v>
      </c>
      <c r="B98" s="13" t="str">
        <f t="shared" si="30"/>
        <v>Los demás aceite de palma y sus fracciones, incluso refinado, pero sin modificar químicamente</v>
      </c>
      <c r="C98" s="137">
        <v>47781.230329999999</v>
      </c>
      <c r="D98" s="137">
        <v>70578.030969999993</v>
      </c>
      <c r="E98" s="199">
        <f t="shared" si="3"/>
        <v>0.47710786186446863</v>
      </c>
      <c r="F98" s="137">
        <v>5073.9896400000007</v>
      </c>
      <c r="G98" s="137">
        <v>4847.3394000000008</v>
      </c>
      <c r="H98" s="212">
        <f t="shared" si="4"/>
        <v>-4.466903878029993E-2</v>
      </c>
    </row>
    <row r="99" spans="1:8" ht="11.1" customHeight="1" x14ac:dyDescent="0.25">
      <c r="A99" s="99" t="str">
        <f t="shared" ref="A99:B99" si="31">A35</f>
        <v>1805000000</v>
      </c>
      <c r="B99" s="13" t="str">
        <f t="shared" si="31"/>
        <v>Cacao en polvo sin adición de azúcar ni otro edulcorante</v>
      </c>
      <c r="C99" s="137">
        <v>30956.977709999996</v>
      </c>
      <c r="D99" s="137">
        <v>63449.071039999988</v>
      </c>
      <c r="E99" s="199">
        <f t="shared" si="3"/>
        <v>1.049588678661745</v>
      </c>
      <c r="F99" s="137">
        <v>2364.0896199999997</v>
      </c>
      <c r="G99" s="137">
        <v>5453.5923900000007</v>
      </c>
      <c r="H99" s="212">
        <f t="shared" si="4"/>
        <v>1.3068467218260538</v>
      </c>
    </row>
    <row r="100" spans="1:8" ht="11.1" customHeight="1" x14ac:dyDescent="0.25">
      <c r="A100" s="99" t="str">
        <f t="shared" ref="A100:B100" si="32">A36</f>
        <v>1804001100</v>
      </c>
      <c r="B100" s="13" t="str">
        <f t="shared" si="32"/>
        <v>Manteca de cacao con un índice de acidez expresado en ácido oleico inferior o igual a 1 %</v>
      </c>
      <c r="C100" s="137">
        <v>15882.96053</v>
      </c>
      <c r="D100" s="137">
        <v>63417.099320000001</v>
      </c>
      <c r="E100" s="199">
        <f>IFERROR(((D100/C100-1)),"")</f>
        <v>2.9927757297020747</v>
      </c>
      <c r="F100" s="137">
        <v>4569.5617599999996</v>
      </c>
      <c r="G100" s="137">
        <v>3538.3188099999998</v>
      </c>
      <c r="H100" s="212">
        <f t="shared" si="4"/>
        <v>-0.22567655371835915</v>
      </c>
    </row>
    <row r="101" spans="1:8" ht="11.1" customHeight="1" x14ac:dyDescent="0.25">
      <c r="A101" s="99" t="str">
        <f t="shared" ref="A101:B101" si="33">A37</f>
        <v>2005600000</v>
      </c>
      <c r="B101" s="13" t="str">
        <f t="shared" si="33"/>
        <v>Esparragos preparados o conservados, sin congelar</v>
      </c>
      <c r="C101" s="137">
        <v>94221.235289999997</v>
      </c>
      <c r="D101" s="137">
        <v>59697.737479999996</v>
      </c>
      <c r="E101" s="199">
        <f t="shared" si="3"/>
        <v>-0.36640888546771255</v>
      </c>
      <c r="F101" s="137">
        <v>11159.945309999999</v>
      </c>
      <c r="G101" s="137">
        <v>7063.2544399999979</v>
      </c>
      <c r="H101" s="212">
        <f t="shared" si="4"/>
        <v>-0.3670887944521658</v>
      </c>
    </row>
    <row r="102" spans="1:8" ht="11.1" customHeight="1" x14ac:dyDescent="0.25">
      <c r="A102" s="99" t="str">
        <f t="shared" ref="A102:B102" si="34">A38</f>
        <v>1404902000</v>
      </c>
      <c r="B102" s="13" t="str">
        <f t="shared" si="34"/>
        <v>Tara en polvo (caesalpinea spinosa)</v>
      </c>
      <c r="C102" s="137">
        <v>46515.191229999997</v>
      </c>
      <c r="D102" s="137">
        <v>55981.893299999996</v>
      </c>
      <c r="E102" s="199">
        <f t="shared" si="3"/>
        <v>0.20351850265842719</v>
      </c>
      <c r="F102" s="137">
        <v>6888.8493099999996</v>
      </c>
      <c r="G102" s="137">
        <v>6576.1426699999984</v>
      </c>
      <c r="H102" s="212">
        <f t="shared" si="4"/>
        <v>-4.5393160153186951E-2</v>
      </c>
    </row>
    <row r="103" spans="1:8" ht="11.1" customHeight="1" x14ac:dyDescent="0.25">
      <c r="A103" s="99" t="str">
        <f t="shared" ref="A103:B103" si="35">A39</f>
        <v>1801002000</v>
      </c>
      <c r="B103" s="13" t="str">
        <f t="shared" si="35"/>
        <v>Cacao en grano, entero o partido, tostado</v>
      </c>
      <c r="C103" s="137">
        <v>5500.8500699999995</v>
      </c>
      <c r="D103" s="137">
        <v>55532.852449999998</v>
      </c>
      <c r="E103" s="199">
        <f t="shared" si="3"/>
        <v>9.0953219490310531</v>
      </c>
      <c r="F103" s="137">
        <v>558.08065999999985</v>
      </c>
      <c r="G103" s="137">
        <v>1569.4957200000003</v>
      </c>
      <c r="H103" s="212">
        <f t="shared" si="4"/>
        <v>1.8123098191576839</v>
      </c>
    </row>
    <row r="104" spans="1:8" ht="23.1" customHeight="1" x14ac:dyDescent="0.25">
      <c r="A104" s="99" t="str">
        <f t="shared" ref="A104:B104" si="36">A40</f>
        <v>1901909000</v>
      </c>
      <c r="B104" s="13" t="str">
        <f t="shared" si="36"/>
        <v>Demás preparaciones alimenticias de harina, grañones, sémola, almidón, fécula o extracto de malta, que no contengan cacao o con un contenido de cacao inferior al 40% en peso</v>
      </c>
      <c r="C104" s="137">
        <v>61867.554240000005</v>
      </c>
      <c r="D104" s="137">
        <v>54557.835350000001</v>
      </c>
      <c r="E104" s="199">
        <f t="shared" si="3"/>
        <v>-0.11815108872162206</v>
      </c>
      <c r="F104" s="137">
        <v>5398.1868800000002</v>
      </c>
      <c r="G104" s="137">
        <v>6021.2958800000006</v>
      </c>
      <c r="H104" s="212">
        <f t="shared" si="4"/>
        <v>0.1154293124435144</v>
      </c>
    </row>
    <row r="105" spans="1:8" ht="11.1" customHeight="1" x14ac:dyDescent="0.25">
      <c r="A105" s="99" t="str">
        <f t="shared" ref="A105:B105" si="37">A41</f>
        <v>1803100000</v>
      </c>
      <c r="B105" s="13" t="str">
        <f t="shared" si="37"/>
        <v>Pasta de cacao sin desgrasar</v>
      </c>
      <c r="C105" s="137">
        <v>14711.123339999998</v>
      </c>
      <c r="D105" s="137">
        <v>53660.785760000006</v>
      </c>
      <c r="E105" s="199">
        <f t="shared" si="3"/>
        <v>2.6476334620956288</v>
      </c>
      <c r="F105" s="137">
        <v>2468.5137599999998</v>
      </c>
      <c r="G105" s="137">
        <v>3347.3391300000003</v>
      </c>
      <c r="H105" s="212">
        <f t="shared" si="4"/>
        <v>0.35601396445122524</v>
      </c>
    </row>
    <row r="106" spans="1:8" ht="11.1" customHeight="1" x14ac:dyDescent="0.25">
      <c r="A106" s="99" t="str">
        <f t="shared" ref="A106:B106" si="38">A42</f>
        <v>1701140000</v>
      </c>
      <c r="B106" s="13" t="str">
        <f t="shared" si="38"/>
        <v>Los demás azúcares de caña sin adición de aromatizante ni colorante en estado sólido</v>
      </c>
      <c r="C106" s="137">
        <v>13455.759120000002</v>
      </c>
      <c r="D106" s="137">
        <v>51717.591539999987</v>
      </c>
      <c r="E106" s="199">
        <f t="shared" si="3"/>
        <v>2.8435283419372013</v>
      </c>
      <c r="F106" s="137">
        <v>5241.6712500000003</v>
      </c>
      <c r="G106" s="137">
        <v>49.930120000000002</v>
      </c>
      <c r="H106" s="212">
        <f t="shared" si="4"/>
        <v>-0.99047438925132891</v>
      </c>
    </row>
    <row r="107" spans="1:8" ht="23.1" customHeight="1" x14ac:dyDescent="0.25">
      <c r="A107" s="99" t="str">
        <f t="shared" ref="A107:B107" si="39">A43</f>
        <v>2009892000</v>
      </c>
      <c r="B107" s="13" t="str">
        <f t="shared" si="39"/>
        <v>Jugo de maracuyá, sin fermentar y sin adición de alcohol, incluso con adición de azúcar u otro edulcorante</v>
      </c>
      <c r="C107" s="137">
        <v>52160.60126000001</v>
      </c>
      <c r="D107" s="137">
        <v>48984.589949999994</v>
      </c>
      <c r="E107" s="199">
        <f t="shared" si="3"/>
        <v>-6.088908550284633E-2</v>
      </c>
      <c r="F107" s="137">
        <v>2008.9123999999999</v>
      </c>
      <c r="G107" s="137">
        <v>1524.19157</v>
      </c>
      <c r="H107" s="212">
        <f t="shared" si="4"/>
        <v>-0.24128519989224018</v>
      </c>
    </row>
    <row r="108" spans="1:8" ht="11.1" customHeight="1" x14ac:dyDescent="0.25">
      <c r="A108" s="99" t="str">
        <f t="shared" ref="A108:B108" si="40">A44</f>
        <v>0811109000</v>
      </c>
      <c r="B108" s="13" t="str">
        <f t="shared" si="40"/>
        <v>Demás fresas (frutillas), sin cocer o cocidos en agua o vapor, congelados</v>
      </c>
      <c r="C108" s="137">
        <v>56968.595250000013</v>
      </c>
      <c r="D108" s="137">
        <v>48753.255850000001</v>
      </c>
      <c r="E108" s="199">
        <f t="shared" si="3"/>
        <v>-0.14420821443723431</v>
      </c>
      <c r="F108" s="137">
        <v>7937.0337500000014</v>
      </c>
      <c r="G108" s="137">
        <v>8713.8865999999998</v>
      </c>
      <c r="H108" s="212">
        <f t="shared" si="4"/>
        <v>9.7876974505746395E-2</v>
      </c>
    </row>
    <row r="109" spans="1:8" ht="11.1" customHeight="1" x14ac:dyDescent="0.25">
      <c r="A109" s="99" t="str">
        <f t="shared" ref="A109:B109" si="41">A45</f>
        <v>1905901000</v>
      </c>
      <c r="B109" s="13" t="str">
        <f t="shared" si="41"/>
        <v>Galletas saladas o aromatizadas</v>
      </c>
      <c r="C109" s="137">
        <v>53779.291669999999</v>
      </c>
      <c r="D109" s="137">
        <v>48390.672139999995</v>
      </c>
      <c r="E109" s="199">
        <f t="shared" si="3"/>
        <v>-0.10019878214584155</v>
      </c>
      <c r="F109" s="137">
        <v>4597.8932800000021</v>
      </c>
      <c r="G109" s="137">
        <v>3581.0490399999994</v>
      </c>
      <c r="H109" s="212">
        <f t="shared" si="4"/>
        <v>-0.22115438051228586</v>
      </c>
    </row>
    <row r="110" spans="1:8" ht="11.1" customHeight="1" x14ac:dyDescent="0.25">
      <c r="A110" s="99" t="str">
        <f t="shared" ref="A110:B110" si="42">A46</f>
        <v>0708100000</v>
      </c>
      <c r="B110" s="13" t="str">
        <f t="shared" si="42"/>
        <v>Arvejas (guisantes, chicharos) (pisum sativum) frescas o refrigeradas</v>
      </c>
      <c r="C110" s="137">
        <v>29433.640369999997</v>
      </c>
      <c r="D110" s="137">
        <v>45339.699000000001</v>
      </c>
      <c r="E110" s="199">
        <f t="shared" si="3"/>
        <v>0.54040405570124883</v>
      </c>
      <c r="F110" s="137">
        <v>113.31349999999999</v>
      </c>
      <c r="G110" s="137">
        <v>906.68510000000015</v>
      </c>
      <c r="H110" s="212">
        <f t="shared" si="4"/>
        <v>7.0015629205699259</v>
      </c>
    </row>
    <row r="111" spans="1:8" ht="11.1" customHeight="1" x14ac:dyDescent="0.25">
      <c r="A111" s="99" t="str">
        <f t="shared" ref="A111:B111" si="43">A47</f>
        <v>2005999000</v>
      </c>
      <c r="B111" s="13" t="str">
        <f t="shared" si="43"/>
        <v>Las demás hortalizas y las mezclas de hortalizas preparadas o conservadas, sin congelar</v>
      </c>
      <c r="C111" s="137">
        <v>40677.80949</v>
      </c>
      <c r="D111" s="137">
        <v>44058.213809999994</v>
      </c>
      <c r="E111" s="199">
        <f t="shared" si="3"/>
        <v>8.3101926145531912E-2</v>
      </c>
      <c r="F111" s="137">
        <v>6575.88742</v>
      </c>
      <c r="G111" s="137">
        <v>4404.5612900000006</v>
      </c>
      <c r="H111" s="212">
        <f t="shared" si="4"/>
        <v>-0.33019514953922358</v>
      </c>
    </row>
    <row r="112" spans="1:8" ht="11.1" customHeight="1" x14ac:dyDescent="0.25">
      <c r="A112" s="99" t="str">
        <f t="shared" ref="A112:B112" si="44">A48</f>
        <v>2005700000</v>
      </c>
      <c r="B112" s="13" t="str">
        <f t="shared" si="44"/>
        <v>Aceitunas preparadas o conservadas, sin congelar</v>
      </c>
      <c r="C112" s="137">
        <v>40414.656590000006</v>
      </c>
      <c r="D112" s="137">
        <v>42767.012640000008</v>
      </c>
      <c r="E112" s="199">
        <f t="shared" si="3"/>
        <v>5.8205518702392212E-2</v>
      </c>
      <c r="F112" s="137">
        <v>3214.9469199999999</v>
      </c>
      <c r="G112" s="137">
        <v>2456.1696500000003</v>
      </c>
      <c r="H112" s="212">
        <f t="shared" si="4"/>
        <v>-0.23601548917641213</v>
      </c>
    </row>
    <row r="113" spans="1:8" ht="11.1" customHeight="1" x14ac:dyDescent="0.25">
      <c r="A113" s="99" t="str">
        <f t="shared" ref="A113:B113" si="45">A49</f>
        <v>0402911000</v>
      </c>
      <c r="B113" s="13" t="str">
        <f t="shared" si="45"/>
        <v>Leche evaporada sin azucar ni edulcorante</v>
      </c>
      <c r="C113" s="137">
        <v>38767.294150000002</v>
      </c>
      <c r="D113" s="137">
        <v>41744.098010000002</v>
      </c>
      <c r="E113" s="199">
        <f t="shared" si="3"/>
        <v>7.678647492089663E-2</v>
      </c>
      <c r="F113" s="137">
        <v>5788.6816400000007</v>
      </c>
      <c r="G113" s="137">
        <v>5647.4319599999999</v>
      </c>
      <c r="H113" s="212">
        <f t="shared" si="4"/>
        <v>-2.4401010244536558E-2</v>
      </c>
    </row>
    <row r="114" spans="1:8" ht="11.1" customHeight="1" x14ac:dyDescent="0.25">
      <c r="A114" s="99" t="str">
        <f t="shared" ref="A114:B114" si="46">A50</f>
        <v>2106907900</v>
      </c>
      <c r="B114" s="13" t="str">
        <f t="shared" si="46"/>
        <v>Los demás complementos y suplementos alimenticios</v>
      </c>
      <c r="C114" s="137">
        <v>22288.056220000002</v>
      </c>
      <c r="D114" s="137">
        <v>41620.774749999997</v>
      </c>
      <c r="E114" s="199">
        <f t="shared" si="3"/>
        <v>0.8674026276303064</v>
      </c>
      <c r="F114" s="137">
        <v>2925.8087299999997</v>
      </c>
      <c r="G114" s="137">
        <v>2899.8959899999995</v>
      </c>
      <c r="H114" s="212">
        <f t="shared" si="4"/>
        <v>-8.8566076566461982E-3</v>
      </c>
    </row>
    <row r="115" spans="1:8" ht="11.1" customHeight="1" x14ac:dyDescent="0.25">
      <c r="A115" s="99" t="str">
        <f t="shared" ref="A115:B115" si="47">A51</f>
        <v>0703209000</v>
      </c>
      <c r="B115" s="13" t="str">
        <f t="shared" si="47"/>
        <v>Los demas ajos frescos o refrigerados</v>
      </c>
      <c r="C115" s="137">
        <v>30682.009730000002</v>
      </c>
      <c r="D115" s="137">
        <v>40441.771439999997</v>
      </c>
      <c r="E115" s="199">
        <f t="shared" si="3"/>
        <v>0.31809395133778273</v>
      </c>
      <c r="F115" s="137">
        <v>4860.6364199999989</v>
      </c>
      <c r="G115" s="137">
        <v>9482.4943400000011</v>
      </c>
      <c r="H115" s="212">
        <f t="shared" si="4"/>
        <v>0.95087505434113573</v>
      </c>
    </row>
    <row r="116" spans="1:8" ht="11.1" customHeight="1" x14ac:dyDescent="0.25">
      <c r="A116" s="99" t="str">
        <f t="shared" ref="A116:B116" si="48">A52</f>
        <v>0805502200</v>
      </c>
      <c r="B116" s="13" t="str">
        <f t="shared" si="48"/>
        <v>Limón tahití (citrus latifolia), frescos o secos</v>
      </c>
      <c r="C116" s="137">
        <v>30513.379670000006</v>
      </c>
      <c r="D116" s="137">
        <v>39553.067600000002</v>
      </c>
      <c r="E116" s="199">
        <f t="shared" si="3"/>
        <v>0.29625325112339462</v>
      </c>
      <c r="F116" s="137">
        <v>4042.7658300000007</v>
      </c>
      <c r="G116" s="137">
        <v>3861.7910699999993</v>
      </c>
      <c r="H116" s="212">
        <f t="shared" si="4"/>
        <v>-4.4765085985700392E-2</v>
      </c>
    </row>
    <row r="117" spans="1:8" ht="11.1" customHeight="1" x14ac:dyDescent="0.25">
      <c r="A117" s="99" t="str">
        <f t="shared" ref="A117:B117" si="49">A53</f>
        <v>0801220000</v>
      </c>
      <c r="B117" s="13" t="str">
        <f t="shared" si="49"/>
        <v>Nueces del brasil sin cascara frescas o secas</v>
      </c>
      <c r="C117" s="137">
        <v>29005.54796</v>
      </c>
      <c r="D117" s="137">
        <v>37676.86967</v>
      </c>
      <c r="E117" s="199">
        <f t="shared" si="3"/>
        <v>0.29895390088675988</v>
      </c>
      <c r="F117" s="137">
        <v>1606.0425099999998</v>
      </c>
      <c r="G117" s="137">
        <v>1428.1192100000001</v>
      </c>
      <c r="H117" s="212">
        <f t="shared" si="4"/>
        <v>-0.11078368031491259</v>
      </c>
    </row>
    <row r="118" spans="1:8" ht="23.1" customHeight="1" x14ac:dyDescent="0.25">
      <c r="A118" s="99" t="str">
        <f t="shared" ref="A118:B118" si="50">A54</f>
        <v>2106902900</v>
      </c>
      <c r="B118" s="13" t="str">
        <f t="shared" si="50"/>
        <v>Las demás preparaciones compuestas cuyo grado alcohólico volumétrico sea inferior o igual al 0.5 % vol, para la elaboración de bebidas</v>
      </c>
      <c r="C118" s="137">
        <v>33557.332609999998</v>
      </c>
      <c r="D118" s="137">
        <v>37351.385109999996</v>
      </c>
      <c r="E118" s="199">
        <f t="shared" si="3"/>
        <v>0.11306180214303985</v>
      </c>
      <c r="F118" s="137">
        <v>3079.0758400000004</v>
      </c>
      <c r="G118" s="137">
        <v>2866.6299800000002</v>
      </c>
      <c r="H118" s="212">
        <f t="shared" si="4"/>
        <v>-6.8996631145012755E-2</v>
      </c>
    </row>
    <row r="119" spans="1:8" ht="23.1" customHeight="1" x14ac:dyDescent="0.25">
      <c r="A119" s="99" t="str">
        <f t="shared" ref="A119:B119" si="51">A55</f>
        <v>2008999000</v>
      </c>
      <c r="B119" s="13" t="str">
        <f t="shared" si="51"/>
        <v>Los demás frutas, incluida mezclas, otros frutos y demás partes comestibles de plantas, prep. o conservados de otro modo, incluso con adición de azúcar u otro edulcorante o alcohol</v>
      </c>
      <c r="C119" s="137">
        <v>29163.441639999997</v>
      </c>
      <c r="D119" s="137">
        <v>36736.193120000004</v>
      </c>
      <c r="E119" s="199">
        <f t="shared" si="3"/>
        <v>0.25966590546752788</v>
      </c>
      <c r="F119" s="137">
        <v>2811.8810899999999</v>
      </c>
      <c r="G119" s="137">
        <v>3056.9598600000008</v>
      </c>
      <c r="H119" s="212">
        <f t="shared" si="4"/>
        <v>8.7158298006122736E-2</v>
      </c>
    </row>
    <row r="120" spans="1:8" ht="11.1" customHeight="1" x14ac:dyDescent="0.25">
      <c r="A120" s="99" t="str">
        <f t="shared" ref="A120:B120" si="52">A56</f>
        <v>1209919000</v>
      </c>
      <c r="B120" s="13" t="str">
        <f t="shared" si="52"/>
        <v>Las demás semillas de hortalizas</v>
      </c>
      <c r="C120" s="137">
        <v>30931.002659999998</v>
      </c>
      <c r="D120" s="137">
        <v>35399.004029999996</v>
      </c>
      <c r="E120" s="199">
        <f t="shared" si="3"/>
        <v>0.14445058309661651</v>
      </c>
      <c r="F120" s="137">
        <v>4076.5713799999994</v>
      </c>
      <c r="G120" s="137">
        <v>3400.4684699999998</v>
      </c>
      <c r="H120" s="212">
        <f t="shared" si="4"/>
        <v>-0.16585087000242826</v>
      </c>
    </row>
    <row r="121" spans="1:8" ht="11.1" customHeight="1" x14ac:dyDescent="0.25">
      <c r="A121" s="120"/>
      <c r="B121" s="120" t="s">
        <v>18</v>
      </c>
      <c r="C121" s="138">
        <v>1592475.4327899974</v>
      </c>
      <c r="D121" s="138">
        <v>1571488.5887100021</v>
      </c>
      <c r="E121" s="203">
        <f>IFERROR(((D121/C121-1)),"")</f>
        <v>-1.3178755318835056E-2</v>
      </c>
      <c r="F121" s="138">
        <v>146535.66072000004</v>
      </c>
      <c r="G121" s="138">
        <v>139502.10784999965</v>
      </c>
      <c r="H121" s="213">
        <f t="shared" si="4"/>
        <v>-4.7998916000659309E-2</v>
      </c>
    </row>
    <row r="122" spans="1:8" ht="9" customHeight="1" x14ac:dyDescent="0.25">
      <c r="A122" s="8" t="s">
        <v>52</v>
      </c>
      <c r="B122" s="37"/>
      <c r="C122" s="21"/>
      <c r="D122" s="21"/>
      <c r="E122" s="21"/>
    </row>
    <row r="123" spans="1:8" ht="9" customHeight="1" x14ac:dyDescent="0.25">
      <c r="A123" s="11" t="s">
        <v>20</v>
      </c>
      <c r="B123" s="37"/>
      <c r="C123" s="21"/>
      <c r="D123" s="21"/>
      <c r="E123" s="21"/>
    </row>
    <row r="124" spans="1:8" ht="9" customHeight="1" x14ac:dyDescent="0.25">
      <c r="A124" s="233" t="s">
        <v>372</v>
      </c>
      <c r="B124" s="37"/>
    </row>
    <row r="125" spans="1:8" ht="9" customHeight="1" x14ac:dyDescent="0.25">
      <c r="A125" s="233" t="s">
        <v>373</v>
      </c>
    </row>
  </sheetData>
  <mergeCells count="12">
    <mergeCell ref="A2:E2"/>
    <mergeCell ref="A4:A5"/>
    <mergeCell ref="B4:B5"/>
    <mergeCell ref="C4:D4"/>
    <mergeCell ref="A65:E65"/>
    <mergeCell ref="A69:B69"/>
    <mergeCell ref="F4:G4"/>
    <mergeCell ref="F67:G67"/>
    <mergeCell ref="A64:E64"/>
    <mergeCell ref="A67:A68"/>
    <mergeCell ref="B67:B68"/>
    <mergeCell ref="C67:D67"/>
  </mergeCells>
  <phoneticPr fontId="11" type="noConversion"/>
  <conditionalFormatting sqref="C7:H57">
    <cfRule type="containsBlanks" dxfId="71" priority="2">
      <formula>LEN(TRIM(C7))=0</formula>
    </cfRule>
  </conditionalFormatting>
  <conditionalFormatting sqref="C71:H121">
    <cfRule type="containsBlanks" dxfId="70" priority="1">
      <formula>LEN(TRIM(C71))=0</formula>
    </cfRule>
  </conditionalFormatting>
  <pageMargins left="0.75" right="0.75" top="1" bottom="1" header="0" footer="0"/>
  <pageSetup paperSize="9" orientation="portrait" horizontalDpi="0" verticalDpi="0"/>
  <ignoredErrors>
    <ignoredError sqref="A517:A15109 A15877:A29445 BPP13061:BPP15109 AMB13061:AMB15109 AVX261:BFT15109 IN15621:ACF29445 AMB15621:AMB28165 BPP15621:BPP28165 E64:E66 A2:E3 B61 A5:B5 A4:B4 A68:B68 A67:B67 A69:B69 A58:B58 B1:E1 A65:D66 B64:D64 A59:B59" numberStoredAsText="1"/>
    <ignoredError sqref="E69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G63"/>
  <sheetViews>
    <sheetView showGridLines="0" topLeftCell="A8" zoomScaleNormal="100" zoomScalePageLayoutView="120" workbookViewId="0">
      <selection sqref="A1:G64"/>
    </sheetView>
  </sheetViews>
  <sheetFormatPr baseColWidth="10" defaultColWidth="11.42578125" defaultRowHeight="13.5" x14ac:dyDescent="0.2"/>
  <cols>
    <col min="1" max="1" width="9.85546875" style="15" customWidth="1"/>
    <col min="2" max="2" width="47.85546875" style="15" customWidth="1"/>
    <col min="3" max="6" width="6.85546875" style="15" customWidth="1"/>
    <col min="7" max="7" width="8.85546875" style="15" customWidth="1"/>
    <col min="8" max="16384" width="11.42578125" style="15"/>
  </cols>
  <sheetData>
    <row r="1" spans="1:7" ht="15" customHeight="1" x14ac:dyDescent="0.25">
      <c r="A1" s="85" t="s">
        <v>378</v>
      </c>
      <c r="B1" s="85"/>
      <c r="C1" s="85"/>
      <c r="D1" s="85"/>
      <c r="E1" s="85"/>
      <c r="F1" s="85"/>
      <c r="G1" s="85"/>
    </row>
    <row r="2" spans="1:7" ht="11.25" customHeight="1" x14ac:dyDescent="0.25">
      <c r="A2" s="278" t="s">
        <v>336</v>
      </c>
      <c r="B2" s="278"/>
      <c r="C2" s="278"/>
      <c r="D2" s="278"/>
      <c r="E2" s="278"/>
      <c r="F2" s="85"/>
      <c r="G2" s="85"/>
    </row>
    <row r="3" spans="1:7" ht="5.0999999999999996" customHeight="1" x14ac:dyDescent="0.25">
      <c r="A3" s="48"/>
    </row>
    <row r="4" spans="1:7" s="38" customFormat="1" ht="15" customHeight="1" x14ac:dyDescent="0.25">
      <c r="A4" s="279" t="s">
        <v>30</v>
      </c>
      <c r="B4" s="279" t="s">
        <v>4</v>
      </c>
      <c r="C4" s="276" t="s">
        <v>352</v>
      </c>
      <c r="D4" s="277"/>
      <c r="E4" s="192" t="s">
        <v>28</v>
      </c>
      <c r="F4" s="193" t="s">
        <v>377</v>
      </c>
      <c r="G4" s="281" t="s">
        <v>337</v>
      </c>
    </row>
    <row r="5" spans="1:7" s="38" customFormat="1" ht="15" customHeight="1" x14ac:dyDescent="0.25">
      <c r="A5" s="280"/>
      <c r="B5" s="280"/>
      <c r="C5" s="164">
        <v>2023</v>
      </c>
      <c r="D5" s="165" t="s">
        <v>320</v>
      </c>
      <c r="E5" s="194" t="s">
        <v>338</v>
      </c>
      <c r="F5" s="195">
        <v>2023</v>
      </c>
      <c r="G5" s="282"/>
    </row>
    <row r="6" spans="1:7" s="38" customFormat="1" ht="14.1" customHeight="1" x14ac:dyDescent="0.25">
      <c r="A6" s="275" t="s">
        <v>44</v>
      </c>
      <c r="B6" s="275"/>
      <c r="C6" s="171">
        <f>SUM(C8:C58)</f>
        <v>10544796.658179998</v>
      </c>
      <c r="D6" s="171">
        <f>SUM(D8:D58)</f>
        <v>12797548.239840003</v>
      </c>
      <c r="E6" s="196">
        <f>(D6/C6-1)</f>
        <v>0.2136363226987843</v>
      </c>
      <c r="F6" s="196">
        <f>SUM(F7:F58)</f>
        <v>0.99999999999999944</v>
      </c>
      <c r="G6" s="197">
        <f>SUM(G7:G58)</f>
        <v>21.363632269878465</v>
      </c>
    </row>
    <row r="7" spans="1:7" ht="3.95" customHeight="1" x14ac:dyDescent="0.2">
      <c r="A7" s="42"/>
      <c r="B7" s="42"/>
      <c r="C7" s="109"/>
      <c r="D7" s="109"/>
      <c r="E7" s="109"/>
      <c r="F7" s="109"/>
      <c r="G7" s="198"/>
    </row>
    <row r="8" spans="1:7" ht="11.1" customHeight="1" x14ac:dyDescent="0.2">
      <c r="A8" s="100" t="s">
        <v>68</v>
      </c>
      <c r="B8" s="13" t="s">
        <v>242</v>
      </c>
      <c r="C8" s="137">
        <v>1675973.2462100019</v>
      </c>
      <c r="D8" s="137">
        <v>2269728.6220699977</v>
      </c>
      <c r="E8" s="199">
        <f>IFERROR(((D8/C8-1)),"")</f>
        <v>0.3542749725884331</v>
      </c>
      <c r="F8" s="200">
        <f>C8/$C$6</f>
        <v>0.15893841299536923</v>
      </c>
      <c r="G8" s="201">
        <f>F8*E8*100</f>
        <v>5.6307901907183497</v>
      </c>
    </row>
    <row r="9" spans="1:7" ht="11.1" customHeight="1" x14ac:dyDescent="0.2">
      <c r="A9" s="100" t="s">
        <v>10</v>
      </c>
      <c r="B9" s="13" t="s">
        <v>202</v>
      </c>
      <c r="C9" s="137">
        <v>1745478.6023399956</v>
      </c>
      <c r="D9" s="137">
        <v>1705215.599430002</v>
      </c>
      <c r="E9" s="199">
        <f t="shared" ref="E9:E58" si="0">IFERROR(((D9/C9-1)),"")</f>
        <v>-2.3067027493786973E-2</v>
      </c>
      <c r="F9" s="200">
        <f t="shared" ref="F9:F58" si="1">C9/$C$6</f>
        <v>0.16552984935806814</v>
      </c>
      <c r="G9" s="201">
        <f t="shared" ref="G9:G58" si="2">F9*E9*100</f>
        <v>-0.38182815861849734</v>
      </c>
    </row>
    <row r="10" spans="1:7" ht="11.1" customHeight="1" x14ac:dyDescent="0.2">
      <c r="A10" s="100" t="s">
        <v>63</v>
      </c>
      <c r="B10" s="13" t="s">
        <v>241</v>
      </c>
      <c r="C10" s="137">
        <v>963426.94922999945</v>
      </c>
      <c r="D10" s="137">
        <v>1247959.2437400001</v>
      </c>
      <c r="E10" s="199">
        <f t="shared" si="0"/>
        <v>0.29533354317876159</v>
      </c>
      <c r="F10" s="200">
        <f t="shared" si="1"/>
        <v>9.1365151975939973E-2</v>
      </c>
      <c r="G10" s="201">
        <f t="shared" si="2"/>
        <v>2.6983194056120383</v>
      </c>
    </row>
    <row r="11" spans="1:7" ht="11.1" customHeight="1" x14ac:dyDescent="0.2">
      <c r="A11" s="100" t="s">
        <v>9</v>
      </c>
      <c r="B11" s="13" t="s">
        <v>293</v>
      </c>
      <c r="C11" s="137">
        <v>827280.08291</v>
      </c>
      <c r="D11" s="137">
        <v>1100871.6463299997</v>
      </c>
      <c r="E11" s="199">
        <f t="shared" si="0"/>
        <v>0.33071213615783823</v>
      </c>
      <c r="F11" s="200">
        <f t="shared" si="1"/>
        <v>7.8453867791584919E-2</v>
      </c>
      <c r="G11" s="201">
        <f t="shared" si="2"/>
        <v>2.5945646207199671</v>
      </c>
    </row>
    <row r="12" spans="1:7" ht="11.1" customHeight="1" x14ac:dyDescent="0.2">
      <c r="A12" s="100" t="s">
        <v>69</v>
      </c>
      <c r="B12" s="13" t="s">
        <v>295</v>
      </c>
      <c r="C12" s="137">
        <v>219481.20678999994</v>
      </c>
      <c r="D12" s="137">
        <v>739955.95278999989</v>
      </c>
      <c r="E12" s="199">
        <f t="shared" si="0"/>
        <v>2.3713863870722709</v>
      </c>
      <c r="F12" s="200">
        <f t="shared" si="1"/>
        <v>2.0814171567712501E-2</v>
      </c>
      <c r="G12" s="201">
        <f t="shared" si="2"/>
        <v>4.9358443113860133</v>
      </c>
    </row>
    <row r="13" spans="1:7" ht="11.1" customHeight="1" x14ac:dyDescent="0.2">
      <c r="A13" s="100" t="s">
        <v>12</v>
      </c>
      <c r="B13" s="13" t="s">
        <v>204</v>
      </c>
      <c r="C13" s="137">
        <v>391214.03066999925</v>
      </c>
      <c r="D13" s="137">
        <v>406707.59031000012</v>
      </c>
      <c r="E13" s="199">
        <f t="shared" si="0"/>
        <v>3.9603793385084796E-2</v>
      </c>
      <c r="F13" s="200">
        <f t="shared" si="1"/>
        <v>3.7100196746470186E-2</v>
      </c>
      <c r="G13" s="201">
        <f t="shared" si="2"/>
        <v>0.14693085264932004</v>
      </c>
    </row>
    <row r="14" spans="1:7" ht="11.1" customHeight="1" x14ac:dyDescent="0.2">
      <c r="A14" s="100" t="s">
        <v>11</v>
      </c>
      <c r="B14" s="13" t="s">
        <v>203</v>
      </c>
      <c r="C14" s="137">
        <v>254730.16817999943</v>
      </c>
      <c r="D14" s="137">
        <v>316986.25313999975</v>
      </c>
      <c r="E14" s="199">
        <f t="shared" si="0"/>
        <v>0.24440012506099573</v>
      </c>
      <c r="F14" s="200">
        <f t="shared" si="1"/>
        <v>2.4156954034992753E-2</v>
      </c>
      <c r="G14" s="201">
        <f t="shared" si="2"/>
        <v>0.59039625872449542</v>
      </c>
    </row>
    <row r="15" spans="1:7" ht="11.1" customHeight="1" x14ac:dyDescent="0.2">
      <c r="A15" s="100" t="s">
        <v>67</v>
      </c>
      <c r="B15" s="13" t="s">
        <v>227</v>
      </c>
      <c r="C15" s="137">
        <v>171297.56512000001</v>
      </c>
      <c r="D15" s="137">
        <v>254928.74992000032</v>
      </c>
      <c r="E15" s="199">
        <f t="shared" si="0"/>
        <v>0.48822167869936561</v>
      </c>
      <c r="F15" s="200">
        <f t="shared" si="1"/>
        <v>1.6244748066063276E-2</v>
      </c>
      <c r="G15" s="201">
        <f t="shared" si="2"/>
        <v>0.79310381708616851</v>
      </c>
    </row>
    <row r="16" spans="1:7" ht="11.1" customHeight="1" x14ac:dyDescent="0.2">
      <c r="A16" s="100" t="s">
        <v>34</v>
      </c>
      <c r="B16" s="13" t="s">
        <v>294</v>
      </c>
      <c r="C16" s="137">
        <v>227629.87325999985</v>
      </c>
      <c r="D16" s="137">
        <v>224813.66739999995</v>
      </c>
      <c r="E16" s="199">
        <f t="shared" si="0"/>
        <v>-1.2371864112858399E-2</v>
      </c>
      <c r="F16" s="200">
        <f t="shared" si="1"/>
        <v>2.1586938149577187E-2</v>
      </c>
      <c r="G16" s="201">
        <f t="shared" si="2"/>
        <v>-2.670706653992479E-2</v>
      </c>
    </row>
    <row r="17" spans="1:7" ht="11.1" customHeight="1" x14ac:dyDescent="0.2">
      <c r="A17" s="100" t="s">
        <v>64</v>
      </c>
      <c r="B17" s="13" t="s">
        <v>208</v>
      </c>
      <c r="C17" s="137">
        <v>97774.805859999993</v>
      </c>
      <c r="D17" s="137">
        <v>133448.90431000013</v>
      </c>
      <c r="E17" s="199">
        <f t="shared" si="0"/>
        <v>0.36485982392110827</v>
      </c>
      <c r="F17" s="200">
        <f t="shared" si="1"/>
        <v>9.2723272936849257E-3</v>
      </c>
      <c r="G17" s="201">
        <f t="shared" si="2"/>
        <v>0.3383099703712768</v>
      </c>
    </row>
    <row r="18" spans="1:7" ht="11.1" customHeight="1" x14ac:dyDescent="0.2">
      <c r="A18" s="100" t="s">
        <v>90</v>
      </c>
      <c r="B18" s="13" t="s">
        <v>245</v>
      </c>
      <c r="C18" s="137">
        <v>136941.44069000002</v>
      </c>
      <c r="D18" s="137">
        <v>130125.97168999995</v>
      </c>
      <c r="E18" s="199">
        <f t="shared" si="0"/>
        <v>-4.9769222272376457E-2</v>
      </c>
      <c r="F18" s="200">
        <f t="shared" si="1"/>
        <v>1.2986636454840441E-2</v>
      </c>
      <c r="G18" s="201">
        <f t="shared" si="2"/>
        <v>-6.4633479629150087E-2</v>
      </c>
    </row>
    <row r="19" spans="1:7" ht="11.1" customHeight="1" x14ac:dyDescent="0.2">
      <c r="A19" s="100" t="s">
        <v>101</v>
      </c>
      <c r="B19" s="13" t="s">
        <v>207</v>
      </c>
      <c r="C19" s="137">
        <v>103706.89804000003</v>
      </c>
      <c r="D19" s="137">
        <v>127228.01154000006</v>
      </c>
      <c r="E19" s="199">
        <f t="shared" si="0"/>
        <v>0.22680375119240259</v>
      </c>
      <c r="F19" s="200">
        <f t="shared" si="1"/>
        <v>9.8348883721290775E-3</v>
      </c>
      <c r="G19" s="201">
        <f t="shared" si="2"/>
        <v>0.22305895753574165</v>
      </c>
    </row>
    <row r="20" spans="1:7" ht="11.1" customHeight="1" x14ac:dyDescent="0.2">
      <c r="A20" s="100" t="s">
        <v>177</v>
      </c>
      <c r="B20" s="13" t="s">
        <v>266</v>
      </c>
      <c r="C20" s="137">
        <v>14042.287060000004</v>
      </c>
      <c r="D20" s="137">
        <v>123606.41536</v>
      </c>
      <c r="E20" s="199">
        <f t="shared" si="0"/>
        <v>7.8024418552229733</v>
      </c>
      <c r="F20" s="200">
        <f t="shared" si="1"/>
        <v>1.3316792646832947E-3</v>
      </c>
      <c r="G20" s="201">
        <f t="shared" si="2"/>
        <v>1.0390350032497491</v>
      </c>
    </row>
    <row r="21" spans="1:7" ht="11.1" customHeight="1" x14ac:dyDescent="0.2">
      <c r="A21" s="100" t="s">
        <v>92</v>
      </c>
      <c r="B21" s="13" t="s">
        <v>247</v>
      </c>
      <c r="C21" s="137">
        <v>115193.19442999999</v>
      </c>
      <c r="D21" s="137">
        <v>119867.90586000003</v>
      </c>
      <c r="E21" s="199">
        <f t="shared" si="0"/>
        <v>4.0581489671603244E-2</v>
      </c>
      <c r="F21" s="200">
        <f t="shared" si="1"/>
        <v>1.0924174089278456E-2</v>
      </c>
      <c r="G21" s="201">
        <f t="shared" si="2"/>
        <v>4.4331925797484947E-2</v>
      </c>
    </row>
    <row r="22" spans="1:7" ht="11.1" customHeight="1" x14ac:dyDescent="0.2">
      <c r="A22" s="100" t="s">
        <v>91</v>
      </c>
      <c r="B22" s="13" t="s">
        <v>251</v>
      </c>
      <c r="C22" s="137">
        <v>91956.293369999781</v>
      </c>
      <c r="D22" s="137">
        <v>116010.03113999992</v>
      </c>
      <c r="E22" s="199">
        <f t="shared" si="0"/>
        <v>0.26157793978511457</v>
      </c>
      <c r="F22" s="200">
        <f t="shared" si="1"/>
        <v>8.720537375053676E-3</v>
      </c>
      <c r="G22" s="201">
        <f t="shared" si="2"/>
        <v>0.22811002003856315</v>
      </c>
    </row>
    <row r="23" spans="1:7" ht="11.1" customHeight="1" x14ac:dyDescent="0.2">
      <c r="A23" s="100" t="s">
        <v>13</v>
      </c>
      <c r="B23" s="13" t="s">
        <v>205</v>
      </c>
      <c r="C23" s="137">
        <v>108253.56943000006</v>
      </c>
      <c r="D23" s="137">
        <v>115059.92664999995</v>
      </c>
      <c r="E23" s="199">
        <f t="shared" si="0"/>
        <v>6.2874205957717422E-2</v>
      </c>
      <c r="F23" s="200">
        <f t="shared" si="1"/>
        <v>1.0266065144653469E-2</v>
      </c>
      <c r="G23" s="201">
        <f t="shared" si="2"/>
        <v>6.4547069428028639E-2</v>
      </c>
    </row>
    <row r="24" spans="1:7" ht="11.1" customHeight="1" x14ac:dyDescent="0.2">
      <c r="A24" s="100" t="s">
        <v>98</v>
      </c>
      <c r="B24" s="13" t="s">
        <v>246</v>
      </c>
      <c r="C24" s="137">
        <v>105968.54442999991</v>
      </c>
      <c r="D24" s="137">
        <v>109652.25558999991</v>
      </c>
      <c r="E24" s="199">
        <f t="shared" si="0"/>
        <v>3.476230781327172E-2</v>
      </c>
      <c r="F24" s="200">
        <f t="shared" si="1"/>
        <v>1.0049368220656591E-2</v>
      </c>
      <c r="G24" s="201">
        <f t="shared" si="2"/>
        <v>3.4933923141537516E-2</v>
      </c>
    </row>
    <row r="25" spans="1:7" ht="11.1" customHeight="1" x14ac:dyDescent="0.2">
      <c r="A25" s="100" t="s">
        <v>198</v>
      </c>
      <c r="B25" s="13" t="s">
        <v>296</v>
      </c>
      <c r="C25" s="137">
        <v>70092.713480000035</v>
      </c>
      <c r="D25" s="137">
        <v>107199.09486000001</v>
      </c>
      <c r="E25" s="199">
        <f t="shared" si="0"/>
        <v>0.52938999701570633</v>
      </c>
      <c r="F25" s="200">
        <f t="shared" si="1"/>
        <v>6.6471375174054648E-3</v>
      </c>
      <c r="G25" s="201">
        <f t="shared" si="2"/>
        <v>0.35189281105022685</v>
      </c>
    </row>
    <row r="26" spans="1:7" ht="11.1" customHeight="1" x14ac:dyDescent="0.2">
      <c r="A26" s="100" t="s">
        <v>95</v>
      </c>
      <c r="B26" s="13" t="s">
        <v>206</v>
      </c>
      <c r="C26" s="137">
        <v>119084.57943000022</v>
      </c>
      <c r="D26" s="137">
        <v>104388.99272999994</v>
      </c>
      <c r="E26" s="199">
        <f t="shared" si="0"/>
        <v>-0.12340461519317514</v>
      </c>
      <c r="F26" s="200">
        <f t="shared" si="1"/>
        <v>1.129320775831384E-2</v>
      </c>
      <c r="G26" s="201">
        <f t="shared" si="2"/>
        <v>-0.13936339577112994</v>
      </c>
    </row>
    <row r="27" spans="1:7" ht="11.1" customHeight="1" x14ac:dyDescent="0.2">
      <c r="A27" s="100" t="s">
        <v>93</v>
      </c>
      <c r="B27" s="13" t="s">
        <v>249</v>
      </c>
      <c r="C27" s="137">
        <v>111093.38324</v>
      </c>
      <c r="D27" s="137">
        <v>89566.16164000002</v>
      </c>
      <c r="E27" s="199">
        <f t="shared" si="0"/>
        <v>-0.19377591150945284</v>
      </c>
      <c r="F27" s="200">
        <f t="shared" si="1"/>
        <v>1.0535374634637516E-2</v>
      </c>
      <c r="G27" s="201">
        <f t="shared" si="2"/>
        <v>-0.20415018229204535</v>
      </c>
    </row>
    <row r="28" spans="1:7" ht="23.1" customHeight="1" x14ac:dyDescent="0.2">
      <c r="A28" s="100" t="s">
        <v>100</v>
      </c>
      <c r="B28" s="13" t="s">
        <v>258</v>
      </c>
      <c r="C28" s="137">
        <v>41044.665559999994</v>
      </c>
      <c r="D28" s="137">
        <v>85055.008020000008</v>
      </c>
      <c r="E28" s="199">
        <f t="shared" si="0"/>
        <v>1.0722548681914517</v>
      </c>
      <c r="F28" s="200">
        <f t="shared" si="1"/>
        <v>3.8924093930403194E-3</v>
      </c>
      <c r="G28" s="201">
        <f t="shared" si="2"/>
        <v>0.41736549206816159</v>
      </c>
    </row>
    <row r="29" spans="1:7" ht="11.1" customHeight="1" x14ac:dyDescent="0.2">
      <c r="A29" s="100" t="s">
        <v>61</v>
      </c>
      <c r="B29" s="13" t="s">
        <v>244</v>
      </c>
      <c r="C29" s="137">
        <v>132972.99214000016</v>
      </c>
      <c r="D29" s="137">
        <v>84978.32623999998</v>
      </c>
      <c r="E29" s="199">
        <f t="shared" si="0"/>
        <v>-0.36093544356337537</v>
      </c>
      <c r="F29" s="200">
        <f t="shared" si="1"/>
        <v>1.2610294579445302E-2</v>
      </c>
      <c r="G29" s="201">
        <f t="shared" si="2"/>
        <v>-0.45515022674969174</v>
      </c>
    </row>
    <row r="30" spans="1:7" ht="11.1" customHeight="1" x14ac:dyDescent="0.2">
      <c r="A30" s="100" t="s">
        <v>88</v>
      </c>
      <c r="B30" s="13" t="s">
        <v>243</v>
      </c>
      <c r="C30" s="137">
        <v>86725.5836099999</v>
      </c>
      <c r="D30" s="137">
        <v>83888.648800000054</v>
      </c>
      <c r="E30" s="199">
        <f t="shared" si="0"/>
        <v>-3.271162547325579E-2</v>
      </c>
      <c r="F30" s="200">
        <f t="shared" si="1"/>
        <v>8.2244908480737355E-3</v>
      </c>
      <c r="G30" s="201">
        <f t="shared" si="2"/>
        <v>-2.6903646433040791E-2</v>
      </c>
    </row>
    <row r="31" spans="1:7" ht="23.1" customHeight="1" x14ac:dyDescent="0.2">
      <c r="A31" s="100" t="s">
        <v>96</v>
      </c>
      <c r="B31" s="13" t="s">
        <v>248</v>
      </c>
      <c r="C31" s="137">
        <v>89057.115330000001</v>
      </c>
      <c r="D31" s="137">
        <v>82894.674649999957</v>
      </c>
      <c r="E31" s="199">
        <f t="shared" si="0"/>
        <v>-6.9196499989531368E-2</v>
      </c>
      <c r="F31" s="200">
        <f t="shared" si="1"/>
        <v>8.4455981672169108E-3</v>
      </c>
      <c r="G31" s="201">
        <f t="shared" si="2"/>
        <v>-5.8440583348941116E-2</v>
      </c>
    </row>
    <row r="32" spans="1:7" ht="11.1" customHeight="1" x14ac:dyDescent="0.2">
      <c r="A32" s="100" t="s">
        <v>106</v>
      </c>
      <c r="B32" s="13" t="s">
        <v>213</v>
      </c>
      <c r="C32" s="137">
        <v>65313.014290000079</v>
      </c>
      <c r="D32" s="137">
        <v>81095.13668000004</v>
      </c>
      <c r="E32" s="199">
        <f t="shared" si="0"/>
        <v>0.24163824869458406</v>
      </c>
      <c r="F32" s="200">
        <f t="shared" si="1"/>
        <v>6.1938619024326375E-3</v>
      </c>
      <c r="G32" s="201">
        <f t="shared" si="2"/>
        <v>0.14966739427599271</v>
      </c>
    </row>
    <row r="33" spans="1:7" ht="11.1" customHeight="1" x14ac:dyDescent="0.2">
      <c r="A33" s="100" t="s">
        <v>103</v>
      </c>
      <c r="B33" s="13" t="s">
        <v>212</v>
      </c>
      <c r="C33" s="137">
        <v>89230.854120000018</v>
      </c>
      <c r="D33" s="137">
        <v>76442.63618000003</v>
      </c>
      <c r="E33" s="199">
        <f t="shared" si="0"/>
        <v>-0.14331609919145294</v>
      </c>
      <c r="F33" s="200">
        <f t="shared" si="1"/>
        <v>8.4620744251886794E-3</v>
      </c>
      <c r="G33" s="201">
        <f t="shared" si="2"/>
        <v>-0.1212751497685798</v>
      </c>
    </row>
    <row r="34" spans="1:7" ht="11.1" customHeight="1" x14ac:dyDescent="0.2">
      <c r="A34" s="100" t="s">
        <v>238</v>
      </c>
      <c r="B34" s="13" t="s">
        <v>257</v>
      </c>
      <c r="C34" s="137">
        <v>48122.02504</v>
      </c>
      <c r="D34" s="137">
        <v>70974.719729999953</v>
      </c>
      <c r="E34" s="199">
        <f t="shared" si="0"/>
        <v>0.47489054483896576</v>
      </c>
      <c r="F34" s="200">
        <f t="shared" si="1"/>
        <v>4.5635801808155234E-3</v>
      </c>
      <c r="G34" s="201">
        <f t="shared" si="2"/>
        <v>0.216720107848379</v>
      </c>
    </row>
    <row r="35" spans="1:7" ht="23.1" customHeight="1" x14ac:dyDescent="0.2">
      <c r="A35" s="100" t="s">
        <v>118</v>
      </c>
      <c r="B35" s="13" t="s">
        <v>256</v>
      </c>
      <c r="C35" s="137">
        <v>47781.230330000013</v>
      </c>
      <c r="D35" s="137">
        <v>70578.030970000051</v>
      </c>
      <c r="E35" s="199">
        <f t="shared" si="0"/>
        <v>0.4771078618644693</v>
      </c>
      <c r="F35" s="200">
        <f t="shared" si="1"/>
        <v>4.5312614248406869E-3</v>
      </c>
      <c r="G35" s="201">
        <f t="shared" si="2"/>
        <v>0.2161900449954689</v>
      </c>
    </row>
    <row r="36" spans="1:7" ht="11.1" customHeight="1" x14ac:dyDescent="0.2">
      <c r="A36" s="100" t="s">
        <v>111</v>
      </c>
      <c r="B36" s="13" t="s">
        <v>260</v>
      </c>
      <c r="C36" s="137">
        <v>30956.977710000014</v>
      </c>
      <c r="D36" s="137">
        <v>63449.071039999981</v>
      </c>
      <c r="E36" s="199">
        <f t="shared" si="0"/>
        <v>1.0495886786617437</v>
      </c>
      <c r="F36" s="200">
        <f t="shared" si="1"/>
        <v>2.9357586223329886E-3</v>
      </c>
      <c r="G36" s="201">
        <f t="shared" si="2"/>
        <v>0.30813390132843027</v>
      </c>
    </row>
    <row r="37" spans="1:7" ht="11.1" customHeight="1" x14ac:dyDescent="0.2">
      <c r="A37" s="100" t="s">
        <v>114</v>
      </c>
      <c r="B37" s="13" t="s">
        <v>265</v>
      </c>
      <c r="C37" s="137">
        <v>15882.960529999998</v>
      </c>
      <c r="D37" s="137">
        <v>63417.099319999987</v>
      </c>
      <c r="E37" s="199">
        <f t="shared" si="0"/>
        <v>2.9927757297020743</v>
      </c>
      <c r="F37" s="200">
        <f t="shared" si="1"/>
        <v>1.5062367767593682E-3</v>
      </c>
      <c r="G37" s="201">
        <f t="shared" si="2"/>
        <v>0.45078288686701184</v>
      </c>
    </row>
    <row r="38" spans="1:7" ht="11.1" customHeight="1" x14ac:dyDescent="0.2">
      <c r="A38" s="100" t="s">
        <v>89</v>
      </c>
      <c r="B38" s="13" t="s">
        <v>209</v>
      </c>
      <c r="C38" s="137">
        <v>94221.235289999968</v>
      </c>
      <c r="D38" s="137">
        <v>59697.737479999982</v>
      </c>
      <c r="E38" s="199">
        <f t="shared" si="0"/>
        <v>-0.36640888546771244</v>
      </c>
      <c r="F38" s="200">
        <f t="shared" si="1"/>
        <v>8.9353297502336362E-3</v>
      </c>
      <c r="G38" s="201">
        <f t="shared" si="2"/>
        <v>-0.32739842150695997</v>
      </c>
    </row>
    <row r="39" spans="1:7" ht="11.1" customHeight="1" x14ac:dyDescent="0.2">
      <c r="A39" s="100" t="s">
        <v>107</v>
      </c>
      <c r="B39" s="13" t="s">
        <v>210</v>
      </c>
      <c r="C39" s="137">
        <v>46515.191230000048</v>
      </c>
      <c r="D39" s="137">
        <v>55981.893299999923</v>
      </c>
      <c r="E39" s="199">
        <f t="shared" si="0"/>
        <v>0.20351850265842431</v>
      </c>
      <c r="F39" s="200">
        <f t="shared" si="1"/>
        <v>4.4111985027152183E-3</v>
      </c>
      <c r="G39" s="201">
        <f t="shared" si="2"/>
        <v>8.9776051420168437E-2</v>
      </c>
    </row>
    <row r="40" spans="1:7" ht="11.1" customHeight="1" x14ac:dyDescent="0.2">
      <c r="A40" s="100" t="s">
        <v>110</v>
      </c>
      <c r="B40" s="13" t="s">
        <v>216</v>
      </c>
      <c r="C40" s="137">
        <v>5500.8500700000041</v>
      </c>
      <c r="D40" s="137">
        <v>55532.852450000013</v>
      </c>
      <c r="E40" s="199">
        <f t="shared" si="0"/>
        <v>9.0953219490310477</v>
      </c>
      <c r="F40" s="200">
        <f t="shared" si="1"/>
        <v>5.2166487873739949E-4</v>
      </c>
      <c r="G40" s="201">
        <f t="shared" si="2"/>
        <v>0.47447100216188898</v>
      </c>
    </row>
    <row r="41" spans="1:7" ht="23.1" customHeight="1" x14ac:dyDescent="0.2">
      <c r="A41" s="100" t="s">
        <v>168</v>
      </c>
      <c r="B41" s="13" t="s">
        <v>250</v>
      </c>
      <c r="C41" s="137">
        <v>61867.554239999998</v>
      </c>
      <c r="D41" s="137">
        <v>54557.835350000008</v>
      </c>
      <c r="E41" s="199">
        <f t="shared" si="0"/>
        <v>-0.11815108872162183</v>
      </c>
      <c r="F41" s="200">
        <f t="shared" si="1"/>
        <v>5.867116858247522E-3</v>
      </c>
      <c r="G41" s="201">
        <f t="shared" si="2"/>
        <v>-6.9320624445892612E-2</v>
      </c>
    </row>
    <row r="42" spans="1:7" ht="11.1" customHeight="1" x14ac:dyDescent="0.2">
      <c r="A42" s="100" t="s">
        <v>115</v>
      </c>
      <c r="B42" s="13" t="s">
        <v>218</v>
      </c>
      <c r="C42" s="137">
        <v>14711.123340000002</v>
      </c>
      <c r="D42" s="137">
        <v>53660.78575999997</v>
      </c>
      <c r="E42" s="199">
        <f t="shared" si="0"/>
        <v>2.6476334620956257</v>
      </c>
      <c r="F42" s="200">
        <f t="shared" si="1"/>
        <v>1.3951073516991935E-3</v>
      </c>
      <c r="G42" s="201">
        <f t="shared" si="2"/>
        <v>0.36937329075743952</v>
      </c>
    </row>
    <row r="43" spans="1:7" ht="11.1" customHeight="1" x14ac:dyDescent="0.2">
      <c r="A43" s="100" t="s">
        <v>65</v>
      </c>
      <c r="B43" s="13" t="s">
        <v>274</v>
      </c>
      <c r="C43" s="137">
        <v>13455.759119999999</v>
      </c>
      <c r="D43" s="137">
        <v>51717.591539999987</v>
      </c>
      <c r="E43" s="199">
        <f t="shared" si="0"/>
        <v>2.8435283419372026</v>
      </c>
      <c r="F43" s="200">
        <f t="shared" si="1"/>
        <v>1.2760567658326399E-3</v>
      </c>
      <c r="G43" s="201">
        <f t="shared" si="2"/>
        <v>0.3628503579565836</v>
      </c>
    </row>
    <row r="44" spans="1:7" ht="25.5" x14ac:dyDescent="0.2">
      <c r="A44" s="100" t="s">
        <v>99</v>
      </c>
      <c r="B44" s="13" t="s">
        <v>255</v>
      </c>
      <c r="C44" s="137">
        <v>52160.601259999989</v>
      </c>
      <c r="D44" s="137">
        <v>48984.589949999994</v>
      </c>
      <c r="E44" s="199">
        <f t="shared" si="0"/>
        <v>-6.0889085502845997E-2</v>
      </c>
      <c r="F44" s="200">
        <f t="shared" si="1"/>
        <v>4.9465725087773065E-3</v>
      </c>
      <c r="G44" s="201">
        <f t="shared" si="2"/>
        <v>-3.0119227643296883E-2</v>
      </c>
    </row>
    <row r="45" spans="1:7" ht="11.1" customHeight="1" x14ac:dyDescent="0.2">
      <c r="A45" s="100" t="s">
        <v>174</v>
      </c>
      <c r="B45" s="13" t="s">
        <v>252</v>
      </c>
      <c r="C45" s="137">
        <v>56968.595249999962</v>
      </c>
      <c r="D45" s="137">
        <v>48753.25584999998</v>
      </c>
      <c r="E45" s="199">
        <f t="shared" si="0"/>
        <v>-0.14420821443723397</v>
      </c>
      <c r="F45" s="200">
        <f t="shared" si="1"/>
        <v>5.4025314187360132E-3</v>
      </c>
      <c r="G45" s="201">
        <f t="shared" si="2"/>
        <v>-7.7908940933697698E-2</v>
      </c>
    </row>
    <row r="46" spans="1:7" ht="11.1" customHeight="1" x14ac:dyDescent="0.2">
      <c r="A46" s="100" t="s">
        <v>102</v>
      </c>
      <c r="B46" s="13" t="s">
        <v>211</v>
      </c>
      <c r="C46" s="137">
        <v>53779.291670000021</v>
      </c>
      <c r="D46" s="137">
        <v>48390.67214000001</v>
      </c>
      <c r="E46" s="199">
        <f t="shared" si="0"/>
        <v>-0.10019878214584166</v>
      </c>
      <c r="F46" s="200">
        <f t="shared" si="1"/>
        <v>5.1000785897830836E-3</v>
      </c>
      <c r="G46" s="201">
        <f t="shared" si="2"/>
        <v>-5.1102166354434646E-2</v>
      </c>
    </row>
    <row r="47" spans="1:7" ht="11.1" customHeight="1" x14ac:dyDescent="0.2">
      <c r="A47" s="100" t="s">
        <v>112</v>
      </c>
      <c r="B47" s="13" t="s">
        <v>228</v>
      </c>
      <c r="C47" s="137">
        <v>29433.640370000005</v>
      </c>
      <c r="D47" s="137">
        <v>45339.69900000003</v>
      </c>
      <c r="E47" s="199">
        <f t="shared" si="0"/>
        <v>0.54040405570124928</v>
      </c>
      <c r="F47" s="200">
        <f t="shared" si="1"/>
        <v>2.7912952069272206E-3</v>
      </c>
      <c r="G47" s="201">
        <f t="shared" si="2"/>
        <v>0.1508427250482928</v>
      </c>
    </row>
    <row r="48" spans="1:7" ht="11.1" customHeight="1" x14ac:dyDescent="0.2">
      <c r="A48" s="100" t="s">
        <v>94</v>
      </c>
      <c r="B48" s="13" t="s">
        <v>263</v>
      </c>
      <c r="C48" s="137">
        <v>40677.809489999985</v>
      </c>
      <c r="D48" s="137">
        <v>44058.213809999965</v>
      </c>
      <c r="E48" s="199">
        <f t="shared" si="0"/>
        <v>8.3101926145531468E-2</v>
      </c>
      <c r="F48" s="200">
        <f t="shared" si="1"/>
        <v>3.8576191470173745E-3</v>
      </c>
      <c r="G48" s="201">
        <f t="shared" si="2"/>
        <v>3.2057558145302596E-2</v>
      </c>
    </row>
    <row r="49" spans="1:7" ht="11.1" customHeight="1" x14ac:dyDescent="0.2">
      <c r="A49" s="100" t="s">
        <v>105</v>
      </c>
      <c r="B49" s="13" t="s">
        <v>214</v>
      </c>
      <c r="C49" s="137">
        <v>40414.656589999999</v>
      </c>
      <c r="D49" s="137">
        <v>42767.012639999994</v>
      </c>
      <c r="E49" s="199">
        <f t="shared" si="0"/>
        <v>5.820551870239199E-2</v>
      </c>
      <c r="F49" s="200">
        <f t="shared" si="1"/>
        <v>3.8326634358234702E-3</v>
      </c>
      <c r="G49" s="201">
        <f t="shared" si="2"/>
        <v>2.2308216329379692E-2</v>
      </c>
    </row>
    <row r="50" spans="1:7" ht="11.1" customHeight="1" x14ac:dyDescent="0.2">
      <c r="A50" s="100" t="s">
        <v>97</v>
      </c>
      <c r="B50" s="13" t="s">
        <v>215</v>
      </c>
      <c r="C50" s="137">
        <v>38767.294149999987</v>
      </c>
      <c r="D50" s="137">
        <v>41744.098009999994</v>
      </c>
      <c r="E50" s="199">
        <f t="shared" si="0"/>
        <v>7.6786474920896852E-2</v>
      </c>
      <c r="F50" s="200">
        <f t="shared" si="1"/>
        <v>3.6764382857896768E-3</v>
      </c>
      <c r="G50" s="201">
        <f t="shared" si="2"/>
        <v>2.8230073623001405E-2</v>
      </c>
    </row>
    <row r="51" spans="1:7" ht="11.1" customHeight="1" x14ac:dyDescent="0.2">
      <c r="A51" s="100" t="s">
        <v>116</v>
      </c>
      <c r="B51" s="13" t="s">
        <v>262</v>
      </c>
      <c r="C51" s="137">
        <v>22288.056220000009</v>
      </c>
      <c r="D51" s="137">
        <v>41620.774750000004</v>
      </c>
      <c r="E51" s="199">
        <f t="shared" si="0"/>
        <v>0.86740262763030596</v>
      </c>
      <c r="F51" s="200">
        <f t="shared" si="1"/>
        <v>2.1136544347405998E-3</v>
      </c>
      <c r="G51" s="201">
        <f t="shared" si="2"/>
        <v>0.18333894105964452</v>
      </c>
    </row>
    <row r="52" spans="1:7" ht="11.1" customHeight="1" x14ac:dyDescent="0.2">
      <c r="A52" s="100" t="s">
        <v>176</v>
      </c>
      <c r="B52" s="13" t="s">
        <v>217</v>
      </c>
      <c r="C52" s="137">
        <v>30682.009730000016</v>
      </c>
      <c r="D52" s="137">
        <v>40441.771439999982</v>
      </c>
      <c r="E52" s="199">
        <f>IFERROR(((D52/C52-1)),"")</f>
        <v>0.31809395133778162</v>
      </c>
      <c r="F52" s="200">
        <f t="shared" si="1"/>
        <v>2.9096824457206408E-3</v>
      </c>
      <c r="G52" s="201">
        <f t="shared" si="2"/>
        <v>9.2555238629745892E-2</v>
      </c>
    </row>
    <row r="53" spans="1:7" ht="11.1" customHeight="1" x14ac:dyDescent="0.2">
      <c r="A53" s="100" t="s">
        <v>175</v>
      </c>
      <c r="B53" s="13" t="s">
        <v>254</v>
      </c>
      <c r="C53" s="137">
        <v>30513.379669999984</v>
      </c>
      <c r="D53" s="137">
        <v>39553.067600000017</v>
      </c>
      <c r="E53" s="199">
        <f t="shared" si="0"/>
        <v>0.29625325112339596</v>
      </c>
      <c r="F53" s="200">
        <f t="shared" si="1"/>
        <v>2.8936906665079786E-3</v>
      </c>
      <c r="G53" s="201">
        <f t="shared" si="2"/>
        <v>8.5726526769841521E-2</v>
      </c>
    </row>
    <row r="54" spans="1:7" ht="11.1" customHeight="1" x14ac:dyDescent="0.2">
      <c r="A54" s="100" t="s">
        <v>104</v>
      </c>
      <c r="B54" s="13" t="s">
        <v>297</v>
      </c>
      <c r="C54" s="137">
        <v>29005.547960000004</v>
      </c>
      <c r="D54" s="137">
        <v>37676.869669999993</v>
      </c>
      <c r="E54" s="199">
        <f t="shared" si="0"/>
        <v>0.29895390088675944</v>
      </c>
      <c r="F54" s="200">
        <f t="shared" si="1"/>
        <v>2.7506977043032215E-3</v>
      </c>
      <c r="G54" s="201">
        <f t="shared" si="2"/>
        <v>8.223318088617021E-2</v>
      </c>
    </row>
    <row r="55" spans="1:7" ht="23.1" customHeight="1" x14ac:dyDescent="0.2">
      <c r="A55" s="100" t="s">
        <v>109</v>
      </c>
      <c r="B55" s="13" t="s">
        <v>261</v>
      </c>
      <c r="C55" s="137">
        <v>33557.332610000005</v>
      </c>
      <c r="D55" s="137">
        <v>37351.385110000003</v>
      </c>
      <c r="E55" s="199">
        <f t="shared" si="0"/>
        <v>0.11306180214303985</v>
      </c>
      <c r="F55" s="200">
        <f t="shared" si="1"/>
        <v>3.1823593851824832E-3</v>
      </c>
      <c r="G55" s="201">
        <f t="shared" si="2"/>
        <v>3.5980328715554781E-2</v>
      </c>
    </row>
    <row r="56" spans="1:7" ht="23.1" customHeight="1" x14ac:dyDescent="0.2">
      <c r="A56" s="100" t="s">
        <v>108</v>
      </c>
      <c r="B56" s="13" t="s">
        <v>376</v>
      </c>
      <c r="C56" s="137">
        <v>29163.441639999975</v>
      </c>
      <c r="D56" s="137">
        <v>36736.193120000025</v>
      </c>
      <c r="E56" s="199">
        <f t="shared" si="0"/>
        <v>0.25966590546752966</v>
      </c>
      <c r="F56" s="200">
        <f t="shared" si="1"/>
        <v>2.765671314996557E-3</v>
      </c>
      <c r="G56" s="201">
        <f t="shared" si="2"/>
        <v>7.1815054623415447E-2</v>
      </c>
    </row>
    <row r="57" spans="1:7" ht="11.1" customHeight="1" x14ac:dyDescent="0.2">
      <c r="A57" s="100" t="s">
        <v>194</v>
      </c>
      <c r="B57" s="13" t="s">
        <v>259</v>
      </c>
      <c r="C57" s="137">
        <v>30931.002660000009</v>
      </c>
      <c r="D57" s="137">
        <v>35399.004030000004</v>
      </c>
      <c r="E57" s="199">
        <f t="shared" si="0"/>
        <v>0.14445058309661651</v>
      </c>
      <c r="F57" s="200">
        <f t="shared" si="1"/>
        <v>2.9332953173644804E-3</v>
      </c>
      <c r="G57" s="201">
        <f t="shared" si="2"/>
        <v>4.2371621898787397E-2</v>
      </c>
    </row>
    <row r="58" spans="1:7" ht="11.1" customHeight="1" x14ac:dyDescent="0.2">
      <c r="A58" s="124"/>
      <c r="B58" s="202" t="s">
        <v>18</v>
      </c>
      <c r="C58" s="138">
        <v>1592475.4327899974</v>
      </c>
      <c r="D58" s="138">
        <v>1571488.5887100019</v>
      </c>
      <c r="E58" s="203">
        <f t="shared" si="0"/>
        <v>-1.3178755318835167E-2</v>
      </c>
      <c r="F58" s="204">
        <f t="shared" si="1"/>
        <v>0.1510200228996027</v>
      </c>
      <c r="G58" s="205">
        <f t="shared" si="2"/>
        <v>-0.19902559300387476</v>
      </c>
    </row>
    <row r="59" spans="1:7" ht="9" customHeight="1" x14ac:dyDescent="0.2">
      <c r="A59" s="8" t="s">
        <v>43</v>
      </c>
      <c r="B59" s="37"/>
      <c r="C59" s="21"/>
      <c r="D59" s="21"/>
      <c r="E59" s="21"/>
      <c r="F59" s="21"/>
      <c r="G59" s="21"/>
    </row>
    <row r="60" spans="1:7" ht="9" customHeight="1" x14ac:dyDescent="0.2">
      <c r="A60" s="11" t="s">
        <v>20</v>
      </c>
      <c r="B60" s="37"/>
      <c r="C60" s="21"/>
      <c r="D60" s="21"/>
      <c r="E60" s="21"/>
      <c r="F60" s="21"/>
      <c r="G60" s="21"/>
    </row>
    <row r="61" spans="1:7" ht="9" customHeight="1" x14ac:dyDescent="0.2">
      <c r="A61" s="233" t="s">
        <v>372</v>
      </c>
      <c r="B61" s="11"/>
      <c r="C61" s="11"/>
      <c r="D61" s="11"/>
      <c r="E61" s="11"/>
      <c r="F61" s="11"/>
      <c r="G61" s="11"/>
    </row>
    <row r="62" spans="1:7" ht="9" customHeight="1" x14ac:dyDescent="0.2">
      <c r="A62" s="233" t="s">
        <v>373</v>
      </c>
    </row>
    <row r="63" spans="1:7" ht="9" customHeight="1" x14ac:dyDescent="0.2"/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69" priority="1">
      <formula>LEN(TRIM(C8))=0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F62"/>
  <sheetViews>
    <sheetView showGridLines="0" zoomScaleNormal="100" zoomScalePageLayoutView="120" workbookViewId="0">
      <selection sqref="A1:G63"/>
    </sheetView>
  </sheetViews>
  <sheetFormatPr baseColWidth="10" defaultColWidth="11.42578125" defaultRowHeight="13.5" x14ac:dyDescent="0.2"/>
  <cols>
    <col min="1" max="1" width="21.85546875" style="15" customWidth="1"/>
    <col min="2" max="4" width="10.7109375" style="15" customWidth="1"/>
    <col min="5" max="5" width="9.140625" style="15" customWidth="1"/>
    <col min="6" max="6" width="8" style="15" customWidth="1"/>
    <col min="7" max="7" width="4.28515625" style="15" customWidth="1"/>
    <col min="8" max="16384" width="11.42578125" style="15"/>
  </cols>
  <sheetData>
    <row r="1" spans="1:6" ht="15" customHeight="1" x14ac:dyDescent="0.25">
      <c r="A1" s="85" t="s">
        <v>379</v>
      </c>
      <c r="B1" s="85"/>
      <c r="C1" s="85"/>
      <c r="D1" s="85"/>
      <c r="E1" s="85"/>
      <c r="F1" s="85"/>
    </row>
    <row r="2" spans="1:6" ht="11.25" customHeight="1" x14ac:dyDescent="0.25">
      <c r="A2" s="85" t="s">
        <v>336</v>
      </c>
      <c r="B2" s="85"/>
      <c r="C2" s="85"/>
      <c r="D2" s="85"/>
      <c r="E2" s="85"/>
      <c r="F2" s="85"/>
    </row>
    <row r="3" spans="1:6" ht="3" customHeight="1" x14ac:dyDescent="0.2"/>
    <row r="4" spans="1:6" s="38" customFormat="1" ht="15" customHeight="1" x14ac:dyDescent="0.25">
      <c r="A4" s="283" t="s">
        <v>339</v>
      </c>
      <c r="B4" s="276" t="s">
        <v>352</v>
      </c>
      <c r="C4" s="277"/>
      <c r="D4" s="192" t="s">
        <v>28</v>
      </c>
      <c r="E4" s="193" t="s">
        <v>377</v>
      </c>
      <c r="F4" s="281" t="s">
        <v>337</v>
      </c>
    </row>
    <row r="5" spans="1:6" s="38" customFormat="1" ht="15" customHeight="1" x14ac:dyDescent="0.25">
      <c r="A5" s="283"/>
      <c r="B5" s="164">
        <v>2023</v>
      </c>
      <c r="C5" s="165" t="s">
        <v>320</v>
      </c>
      <c r="D5" s="194" t="s">
        <v>338</v>
      </c>
      <c r="E5" s="195">
        <v>2023</v>
      </c>
      <c r="F5" s="282"/>
    </row>
    <row r="6" spans="1:6" s="38" customFormat="1" ht="14.1" customHeight="1" x14ac:dyDescent="0.25">
      <c r="A6" s="191"/>
      <c r="B6" s="171">
        <f>SUM(B8:B58)</f>
        <v>10544796.658180011</v>
      </c>
      <c r="C6" s="171">
        <f>SUM(C8:C58)</f>
        <v>12797548.23983998</v>
      </c>
      <c r="D6" s="196">
        <f>(C6/B6-1)</f>
        <v>0.21363632269878075</v>
      </c>
      <c r="E6" s="196">
        <f>SUM(E7:E58)</f>
        <v>1.0000000000000002</v>
      </c>
      <c r="F6" s="197">
        <f>SUM(F7:F58)</f>
        <v>21.363632269878089</v>
      </c>
    </row>
    <row r="7" spans="1:6" ht="3.95" customHeight="1" x14ac:dyDescent="0.2">
      <c r="A7" s="42"/>
      <c r="B7" s="109"/>
      <c r="C7" s="109"/>
      <c r="D7" s="109"/>
      <c r="E7" s="109"/>
      <c r="F7" s="198"/>
    </row>
    <row r="8" spans="1:6" ht="10.5" customHeight="1" x14ac:dyDescent="0.2">
      <c r="A8" s="13" t="s">
        <v>70</v>
      </c>
      <c r="B8" s="137">
        <v>3665427.0085300123</v>
      </c>
      <c r="C8" s="137">
        <v>4440724.6217199937</v>
      </c>
      <c r="D8" s="199">
        <f>IFERROR(((C8/B8-1)),"")</f>
        <v>0.21151631484837763</v>
      </c>
      <c r="E8" s="200">
        <f>B8/$B$6</f>
        <v>0.34760528129165935</v>
      </c>
      <c r="F8" s="201">
        <f>E8*D8*100</f>
        <v>7.3524188120645482</v>
      </c>
    </row>
    <row r="9" spans="1:6" ht="10.5" customHeight="1" x14ac:dyDescent="0.2">
      <c r="A9" s="13" t="s">
        <v>233</v>
      </c>
      <c r="B9" s="137">
        <v>1483015.1631499988</v>
      </c>
      <c r="C9" s="137">
        <v>1898461.2673399949</v>
      </c>
      <c r="D9" s="199">
        <f t="shared" ref="D9:D58" si="0">IFERROR(((C9/B9-1)),"")</f>
        <v>0.2801361135833349</v>
      </c>
      <c r="E9" s="200">
        <f t="shared" ref="E9:E58" si="1">B9/$B$6</f>
        <v>0.14063952214759551</v>
      </c>
      <c r="F9" s="201">
        <f t="shared" ref="F9:F58" si="2">E9*D9*100</f>
        <v>3.9398209150644758</v>
      </c>
    </row>
    <row r="10" spans="1:6" ht="10.5" customHeight="1" x14ac:dyDescent="0.2">
      <c r="A10" s="13" t="s">
        <v>71</v>
      </c>
      <c r="B10" s="137">
        <v>590525.30646000046</v>
      </c>
      <c r="C10" s="137">
        <v>814302.60692000017</v>
      </c>
      <c r="D10" s="199">
        <f t="shared" si="0"/>
        <v>0.37894616540901338</v>
      </c>
      <c r="E10" s="200">
        <f t="shared" si="1"/>
        <v>5.6001583112739006E-2</v>
      </c>
      <c r="F10" s="201">
        <f t="shared" si="2"/>
        <v>2.1221585177406603</v>
      </c>
    </row>
    <row r="11" spans="1:6" ht="10.5" customHeight="1" x14ac:dyDescent="0.2">
      <c r="A11" s="13" t="s">
        <v>72</v>
      </c>
      <c r="B11" s="137">
        <v>395920.22759000014</v>
      </c>
      <c r="C11" s="137">
        <v>476961.04882999917</v>
      </c>
      <c r="D11" s="199">
        <f t="shared" si="0"/>
        <v>0.20468977231423957</v>
      </c>
      <c r="E11" s="200">
        <f t="shared" si="1"/>
        <v>3.7546501883738967E-2</v>
      </c>
      <c r="F11" s="201">
        <f t="shared" si="2"/>
        <v>0.76853849217786963</v>
      </c>
    </row>
    <row r="12" spans="1:6" ht="10.5" customHeight="1" x14ac:dyDescent="0.2">
      <c r="A12" s="13" t="s">
        <v>81</v>
      </c>
      <c r="B12" s="137">
        <v>381825.35458999907</v>
      </c>
      <c r="C12" s="137">
        <v>451210.00419999892</v>
      </c>
      <c r="D12" s="199">
        <f t="shared" si="0"/>
        <v>0.18171828763049147</v>
      </c>
      <c r="E12" s="200">
        <f t="shared" si="1"/>
        <v>3.6209835710184338E-2</v>
      </c>
      <c r="F12" s="201">
        <f t="shared" si="2"/>
        <v>0.65799893406361187</v>
      </c>
    </row>
    <row r="13" spans="1:6" ht="10.5" customHeight="1" x14ac:dyDescent="0.2">
      <c r="A13" s="13" t="s">
        <v>178</v>
      </c>
      <c r="B13" s="137">
        <v>373029.37747000053</v>
      </c>
      <c r="C13" s="137">
        <v>445104.82667999965</v>
      </c>
      <c r="D13" s="199">
        <f t="shared" si="0"/>
        <v>0.19321654958876677</v>
      </c>
      <c r="E13" s="200">
        <f t="shared" si="1"/>
        <v>3.5375682392189807E-2</v>
      </c>
      <c r="F13" s="201">
        <f t="shared" si="2"/>
        <v>0.68351672911670047</v>
      </c>
    </row>
    <row r="14" spans="1:6" ht="10.5" customHeight="1" x14ac:dyDescent="0.2">
      <c r="A14" s="13" t="s">
        <v>73</v>
      </c>
      <c r="B14" s="137">
        <v>432554.7300299998</v>
      </c>
      <c r="C14" s="137">
        <v>395329.44261999906</v>
      </c>
      <c r="D14" s="199">
        <f t="shared" si="0"/>
        <v>-8.6059138475769292E-2</v>
      </c>
      <c r="E14" s="200">
        <f t="shared" si="1"/>
        <v>4.1020680061616001E-2</v>
      </c>
      <c r="F14" s="201">
        <f t="shared" si="2"/>
        <v>-0.353020438579284</v>
      </c>
    </row>
    <row r="15" spans="1:6" ht="10.5" customHeight="1" x14ac:dyDescent="0.2">
      <c r="A15" s="13" t="s">
        <v>74</v>
      </c>
      <c r="B15" s="137">
        <v>253058.46358999997</v>
      </c>
      <c r="C15" s="137">
        <v>329193.45097000018</v>
      </c>
      <c r="D15" s="199">
        <f t="shared" si="0"/>
        <v>0.30085928089468106</v>
      </c>
      <c r="E15" s="200">
        <f t="shared" si="1"/>
        <v>2.399842043361667E-2</v>
      </c>
      <c r="F15" s="201">
        <f t="shared" si="2"/>
        <v>0.72201475142661309</v>
      </c>
    </row>
    <row r="16" spans="1:6" ht="10.5" customHeight="1" x14ac:dyDescent="0.2">
      <c r="A16" s="13" t="s">
        <v>78</v>
      </c>
      <c r="B16" s="137">
        <v>419542.1250300004</v>
      </c>
      <c r="C16" s="137">
        <v>309533.4483600001</v>
      </c>
      <c r="D16" s="199">
        <f t="shared" si="0"/>
        <v>-0.26221127774030761</v>
      </c>
      <c r="E16" s="200">
        <f t="shared" si="1"/>
        <v>3.9786649153120003E-2</v>
      </c>
      <c r="F16" s="201">
        <f t="shared" si="2"/>
        <v>-1.0432508111444925</v>
      </c>
    </row>
    <row r="17" spans="1:6" ht="10.5" customHeight="1" x14ac:dyDescent="0.2">
      <c r="A17" s="13" t="s">
        <v>85</v>
      </c>
      <c r="B17" s="137">
        <v>252949.24365000048</v>
      </c>
      <c r="C17" s="137">
        <v>308897.93156999972</v>
      </c>
      <c r="D17" s="199">
        <f t="shared" si="0"/>
        <v>0.22118543274797853</v>
      </c>
      <c r="E17" s="200">
        <f t="shared" si="1"/>
        <v>2.3988062724166221E-2</v>
      </c>
      <c r="F17" s="201">
        <f t="shared" si="2"/>
        <v>0.53058100344303583</v>
      </c>
    </row>
    <row r="18" spans="1:6" ht="10.5" customHeight="1" x14ac:dyDescent="0.2">
      <c r="A18" s="13" t="s">
        <v>119</v>
      </c>
      <c r="B18" s="137">
        <v>250719.52815000006</v>
      </c>
      <c r="C18" s="137">
        <v>281004.98163999984</v>
      </c>
      <c r="D18" s="199">
        <f t="shared" si="0"/>
        <v>0.12079415478111732</v>
      </c>
      <c r="E18" s="200">
        <f t="shared" si="1"/>
        <v>2.3776610993774556E-2</v>
      </c>
      <c r="F18" s="201">
        <f t="shared" si="2"/>
        <v>0.2872075628552419</v>
      </c>
    </row>
    <row r="19" spans="1:6" ht="10.5" customHeight="1" x14ac:dyDescent="0.2">
      <c r="A19" s="13" t="s">
        <v>76</v>
      </c>
      <c r="B19" s="137">
        <v>159883.4186900002</v>
      </c>
      <c r="C19" s="137">
        <v>276386.04304999963</v>
      </c>
      <c r="D19" s="199">
        <f t="shared" si="0"/>
        <v>0.72867233709761803</v>
      </c>
      <c r="E19" s="200">
        <f t="shared" si="1"/>
        <v>1.5162304582324248E-2</v>
      </c>
      <c r="F19" s="201">
        <f t="shared" si="2"/>
        <v>1.1048351915788133</v>
      </c>
    </row>
    <row r="20" spans="1:6" ht="10.5" customHeight="1" x14ac:dyDescent="0.2">
      <c r="A20" s="13" t="s">
        <v>75</v>
      </c>
      <c r="B20" s="137">
        <v>210269.08996000024</v>
      </c>
      <c r="C20" s="137">
        <v>269751.24666999991</v>
      </c>
      <c r="D20" s="199">
        <f t="shared" si="0"/>
        <v>0.28288588076029164</v>
      </c>
      <c r="E20" s="200">
        <f t="shared" si="1"/>
        <v>1.9940554263498889E-2</v>
      </c>
      <c r="F20" s="201">
        <f t="shared" si="2"/>
        <v>0.56409012556782712</v>
      </c>
    </row>
    <row r="21" spans="1:6" ht="10.5" customHeight="1" x14ac:dyDescent="0.2">
      <c r="A21" s="13" t="s">
        <v>122</v>
      </c>
      <c r="B21" s="137">
        <v>126363.26242000003</v>
      </c>
      <c r="C21" s="137">
        <v>170430.47801999931</v>
      </c>
      <c r="D21" s="199">
        <f t="shared" si="0"/>
        <v>0.34873439286120056</v>
      </c>
      <c r="E21" s="200">
        <f t="shared" si="1"/>
        <v>1.1983470759673218E-2</v>
      </c>
      <c r="F21" s="201">
        <f t="shared" si="2"/>
        <v>0.41790483997445893</v>
      </c>
    </row>
    <row r="22" spans="1:6" ht="10.5" customHeight="1" x14ac:dyDescent="0.2">
      <c r="A22" s="13" t="s">
        <v>230</v>
      </c>
      <c r="B22" s="137">
        <v>71114.955260000017</v>
      </c>
      <c r="C22" s="137">
        <v>161490.68971999982</v>
      </c>
      <c r="D22" s="199">
        <f t="shared" si="0"/>
        <v>1.2708400663345896</v>
      </c>
      <c r="E22" s="200">
        <f t="shared" si="1"/>
        <v>6.7440802857808889E-3</v>
      </c>
      <c r="F22" s="201">
        <f t="shared" si="2"/>
        <v>0.85706474377475816</v>
      </c>
    </row>
    <row r="23" spans="1:6" ht="10.5" customHeight="1" x14ac:dyDescent="0.2">
      <c r="A23" s="13" t="s">
        <v>77</v>
      </c>
      <c r="B23" s="137">
        <v>153941.86675999995</v>
      </c>
      <c r="C23" s="137">
        <v>153486.4339399999</v>
      </c>
      <c r="D23" s="199">
        <f t="shared" si="0"/>
        <v>-2.9584727636834396E-3</v>
      </c>
      <c r="E23" s="200">
        <f t="shared" si="1"/>
        <v>1.4598846402655021E-2</v>
      </c>
      <c r="F23" s="201">
        <f t="shared" si="2"/>
        <v>-4.3190289463452842E-3</v>
      </c>
    </row>
    <row r="24" spans="1:6" ht="10.5" customHeight="1" x14ac:dyDescent="0.2">
      <c r="A24" s="13" t="s">
        <v>124</v>
      </c>
      <c r="B24" s="137">
        <v>45802.539080000002</v>
      </c>
      <c r="C24" s="137">
        <v>150184.70045000009</v>
      </c>
      <c r="D24" s="199">
        <f t="shared" si="0"/>
        <v>2.2789601508266446</v>
      </c>
      <c r="E24" s="200">
        <f t="shared" si="1"/>
        <v>4.343615203283145E-3</v>
      </c>
      <c r="F24" s="201">
        <f t="shared" si="2"/>
        <v>0.98989259588070622</v>
      </c>
    </row>
    <row r="25" spans="1:6" ht="10.5" customHeight="1" x14ac:dyDescent="0.2">
      <c r="A25" s="13" t="s">
        <v>179</v>
      </c>
      <c r="B25" s="137">
        <v>121904.71231999988</v>
      </c>
      <c r="C25" s="137">
        <v>131521.77127999975</v>
      </c>
      <c r="D25" s="199">
        <f t="shared" si="0"/>
        <v>7.8889968869743976E-2</v>
      </c>
      <c r="E25" s="200">
        <f t="shared" si="1"/>
        <v>1.1560650837722283E-2</v>
      </c>
      <c r="F25" s="201">
        <f t="shared" si="2"/>
        <v>9.1201938470189051E-2</v>
      </c>
    </row>
    <row r="26" spans="1:6" ht="10.5" customHeight="1" x14ac:dyDescent="0.2">
      <c r="A26" s="13" t="s">
        <v>84</v>
      </c>
      <c r="B26" s="137">
        <v>69459.746079999968</v>
      </c>
      <c r="C26" s="137">
        <v>118698.95136999988</v>
      </c>
      <c r="D26" s="199">
        <f t="shared" si="0"/>
        <v>0.70888835719740273</v>
      </c>
      <c r="E26" s="200">
        <f t="shared" si="1"/>
        <v>6.5871110019098686E-3</v>
      </c>
      <c r="F26" s="201">
        <f t="shared" si="2"/>
        <v>0.4669526296820824</v>
      </c>
    </row>
    <row r="27" spans="1:6" ht="10.5" customHeight="1" x14ac:dyDescent="0.2">
      <c r="A27" s="13" t="s">
        <v>121</v>
      </c>
      <c r="B27" s="137">
        <v>140282.57593000014</v>
      </c>
      <c r="C27" s="137">
        <v>112506.48961000009</v>
      </c>
      <c r="D27" s="199">
        <f t="shared" si="0"/>
        <v>-0.19800097150953433</v>
      </c>
      <c r="E27" s="200">
        <f t="shared" si="1"/>
        <v>1.3303488011898025E-2</v>
      </c>
      <c r="F27" s="201">
        <f t="shared" si="2"/>
        <v>-0.26341035508212524</v>
      </c>
    </row>
    <row r="28" spans="1:6" ht="10.5" customHeight="1" x14ac:dyDescent="0.2">
      <c r="A28" s="13" t="s">
        <v>182</v>
      </c>
      <c r="B28" s="137">
        <v>75583.416940000112</v>
      </c>
      <c r="C28" s="137">
        <v>98530.02659000014</v>
      </c>
      <c r="D28" s="199">
        <f t="shared" si="0"/>
        <v>0.30359317663840968</v>
      </c>
      <c r="E28" s="200">
        <f t="shared" si="1"/>
        <v>7.1678401575782967E-3</v>
      </c>
      <c r="F28" s="201">
        <f t="shared" si="2"/>
        <v>0.2176107363075554</v>
      </c>
    </row>
    <row r="29" spans="1:6" ht="10.5" customHeight="1" x14ac:dyDescent="0.2">
      <c r="A29" s="13" t="s">
        <v>180</v>
      </c>
      <c r="B29" s="137">
        <v>63991.749269999891</v>
      </c>
      <c r="C29" s="137">
        <v>69947.681469999938</v>
      </c>
      <c r="D29" s="199">
        <f t="shared" si="0"/>
        <v>9.3073439434671945E-2</v>
      </c>
      <c r="E29" s="200">
        <f t="shared" si="1"/>
        <v>6.0685617128860411E-3</v>
      </c>
      <c r="F29" s="201">
        <f t="shared" si="2"/>
        <v>5.6482191103986799E-2</v>
      </c>
    </row>
    <row r="30" spans="1:6" ht="10.5" customHeight="1" x14ac:dyDescent="0.2">
      <c r="A30" s="13" t="s">
        <v>120</v>
      </c>
      <c r="B30" s="137">
        <v>58585.421800000004</v>
      </c>
      <c r="C30" s="137">
        <v>67908.765450000035</v>
      </c>
      <c r="D30" s="199">
        <f t="shared" si="0"/>
        <v>0.15914101774035583</v>
      </c>
      <c r="E30" s="200">
        <f t="shared" si="1"/>
        <v>5.5558607433698589E-3</v>
      </c>
      <c r="F30" s="201">
        <f t="shared" si="2"/>
        <v>8.8416533312356924E-2</v>
      </c>
    </row>
    <row r="31" spans="1:6" ht="10.5" customHeight="1" x14ac:dyDescent="0.2">
      <c r="A31" s="13" t="s">
        <v>86</v>
      </c>
      <c r="B31" s="137">
        <v>68523.685920000018</v>
      </c>
      <c r="C31" s="137">
        <v>61828.604090000008</v>
      </c>
      <c r="D31" s="199">
        <f t="shared" si="0"/>
        <v>-9.7704636580938975E-2</v>
      </c>
      <c r="E31" s="200">
        <f t="shared" si="1"/>
        <v>6.498341138408156E-3</v>
      </c>
      <c r="F31" s="201">
        <f t="shared" si="2"/>
        <v>-6.3491805930713408E-2</v>
      </c>
    </row>
    <row r="32" spans="1:6" ht="10.5" customHeight="1" x14ac:dyDescent="0.2">
      <c r="A32" s="13" t="s">
        <v>79</v>
      </c>
      <c r="B32" s="137">
        <v>53222.883179999975</v>
      </c>
      <c r="C32" s="137">
        <v>56822.579129999962</v>
      </c>
      <c r="D32" s="199">
        <f t="shared" si="0"/>
        <v>6.7634365801375385E-2</v>
      </c>
      <c r="E32" s="200">
        <f t="shared" si="1"/>
        <v>5.0473124238685912E-3</v>
      </c>
      <c r="F32" s="201">
        <f t="shared" si="2"/>
        <v>3.4137177478975496E-2</v>
      </c>
    </row>
    <row r="33" spans="1:6" ht="10.5" customHeight="1" x14ac:dyDescent="0.2">
      <c r="A33" s="13" t="s">
        <v>126</v>
      </c>
      <c r="B33" s="137">
        <v>42357.954039999968</v>
      </c>
      <c r="C33" s="137">
        <v>51727.038890000011</v>
      </c>
      <c r="D33" s="199">
        <f t="shared" si="0"/>
        <v>0.22118832371253139</v>
      </c>
      <c r="E33" s="200">
        <f t="shared" si="1"/>
        <v>4.0169531393610368E-3</v>
      </c>
      <c r="F33" s="201">
        <f t="shared" si="2"/>
        <v>8.8850313132705819E-2</v>
      </c>
    </row>
    <row r="34" spans="1:6" ht="10.5" customHeight="1" x14ac:dyDescent="0.2">
      <c r="A34" s="13" t="s">
        <v>236</v>
      </c>
      <c r="B34" s="137">
        <v>47536.248429999934</v>
      </c>
      <c r="C34" s="137">
        <v>50976.573339999988</v>
      </c>
      <c r="D34" s="199">
        <f t="shared" si="0"/>
        <v>7.237266346472726E-2</v>
      </c>
      <c r="E34" s="200">
        <f t="shared" si="1"/>
        <v>4.5080289332202726E-3</v>
      </c>
      <c r="F34" s="201">
        <f t="shared" si="2"/>
        <v>3.2625806087320422E-2</v>
      </c>
    </row>
    <row r="35" spans="1:6" ht="10.5" customHeight="1" x14ac:dyDescent="0.2">
      <c r="A35" s="13" t="s">
        <v>181</v>
      </c>
      <c r="B35" s="137">
        <v>60388.767049999995</v>
      </c>
      <c r="C35" s="137">
        <v>49228.432350000017</v>
      </c>
      <c r="D35" s="199">
        <f t="shared" si="0"/>
        <v>-0.18480812318555162</v>
      </c>
      <c r="E35" s="200">
        <f t="shared" si="1"/>
        <v>5.7268782896021109E-3</v>
      </c>
      <c r="F35" s="201">
        <f t="shared" si="2"/>
        <v>-0.1058373628413448</v>
      </c>
    </row>
    <row r="36" spans="1:6" ht="10.5" customHeight="1" x14ac:dyDescent="0.2">
      <c r="A36" s="13" t="s">
        <v>129</v>
      </c>
      <c r="B36" s="137">
        <v>31436.445070000009</v>
      </c>
      <c r="C36" s="137">
        <v>45647.506839999973</v>
      </c>
      <c r="D36" s="199">
        <f t="shared" si="0"/>
        <v>0.45205689569402585</v>
      </c>
      <c r="E36" s="200">
        <f t="shared" si="1"/>
        <v>2.9812281914050496E-3</v>
      </c>
      <c r="F36" s="201">
        <f t="shared" si="2"/>
        <v>0.13476847615620818</v>
      </c>
    </row>
    <row r="37" spans="1:6" ht="10.5" customHeight="1" x14ac:dyDescent="0.2">
      <c r="A37" s="13" t="s">
        <v>87</v>
      </c>
      <c r="B37" s="137">
        <v>34599.921660000029</v>
      </c>
      <c r="C37" s="137">
        <v>40873.287110000027</v>
      </c>
      <c r="D37" s="199">
        <f t="shared" si="0"/>
        <v>0.18131155069210614</v>
      </c>
      <c r="E37" s="200">
        <f t="shared" si="1"/>
        <v>3.2812317564378554E-3</v>
      </c>
      <c r="F37" s="201">
        <f t="shared" si="2"/>
        <v>5.9492521793993072E-2</v>
      </c>
    </row>
    <row r="38" spans="1:6" ht="10.5" customHeight="1" x14ac:dyDescent="0.2">
      <c r="A38" s="13" t="s">
        <v>123</v>
      </c>
      <c r="B38" s="137">
        <v>30642.076339999996</v>
      </c>
      <c r="C38" s="137">
        <v>37014.401960000025</v>
      </c>
      <c r="D38" s="199">
        <f t="shared" si="0"/>
        <v>0.20795998121320625</v>
      </c>
      <c r="E38" s="200">
        <f t="shared" si="1"/>
        <v>2.9058954224811663E-3</v>
      </c>
      <c r="F38" s="201">
        <f t="shared" si="2"/>
        <v>6.0430995746672538E-2</v>
      </c>
    </row>
    <row r="39" spans="1:6" ht="10.5" customHeight="1" x14ac:dyDescent="0.2">
      <c r="A39" s="13" t="s">
        <v>139</v>
      </c>
      <c r="B39" s="137">
        <v>8998.7126500000013</v>
      </c>
      <c r="C39" s="137">
        <v>27861.597689999995</v>
      </c>
      <c r="D39" s="199">
        <f t="shared" si="0"/>
        <v>2.0961759502343917</v>
      </c>
      <c r="E39" s="200">
        <f t="shared" si="1"/>
        <v>8.533794383810472E-4</v>
      </c>
      <c r="F39" s="201">
        <f t="shared" si="2"/>
        <v>0.1788833455158883</v>
      </c>
    </row>
    <row r="40" spans="1:6" ht="10.5" customHeight="1" x14ac:dyDescent="0.2">
      <c r="A40" s="13" t="s">
        <v>340</v>
      </c>
      <c r="B40" s="137">
        <v>3740.6998299999996</v>
      </c>
      <c r="C40" s="137">
        <v>26113.477129999985</v>
      </c>
      <c r="D40" s="199">
        <f t="shared" si="0"/>
        <v>5.9809068668308489</v>
      </c>
      <c r="E40" s="200">
        <f t="shared" si="1"/>
        <v>3.5474366659296293E-4</v>
      </c>
      <c r="F40" s="201">
        <f t="shared" si="2"/>
        <v>0.21216888314906052</v>
      </c>
    </row>
    <row r="41" spans="1:6" ht="10.5" customHeight="1" x14ac:dyDescent="0.2">
      <c r="A41" s="13" t="s">
        <v>128</v>
      </c>
      <c r="B41" s="137">
        <v>24087.16731999999</v>
      </c>
      <c r="C41" s="137">
        <v>25861.478519999997</v>
      </c>
      <c r="D41" s="199">
        <f t="shared" si="0"/>
        <v>7.3662094692503288E-2</v>
      </c>
      <c r="E41" s="200">
        <f t="shared" si="1"/>
        <v>2.2842704416983356E-3</v>
      </c>
      <c r="F41" s="201">
        <f t="shared" si="2"/>
        <v>1.682641455796691E-2</v>
      </c>
    </row>
    <row r="42" spans="1:6" ht="10.5" customHeight="1" x14ac:dyDescent="0.2">
      <c r="A42" s="13" t="s">
        <v>231</v>
      </c>
      <c r="B42" s="137">
        <v>12348.203189999997</v>
      </c>
      <c r="C42" s="137">
        <v>25522.513450000002</v>
      </c>
      <c r="D42" s="199">
        <f t="shared" si="0"/>
        <v>1.066900994200437</v>
      </c>
      <c r="E42" s="200">
        <f t="shared" si="1"/>
        <v>1.1710233578018797E-3</v>
      </c>
      <c r="F42" s="201">
        <f t="shared" si="2"/>
        <v>0.12493659846707596</v>
      </c>
    </row>
    <row r="43" spans="1:6" ht="10.5" customHeight="1" x14ac:dyDescent="0.2">
      <c r="A43" s="13" t="s">
        <v>131</v>
      </c>
      <c r="B43" s="137">
        <v>21019.674169999991</v>
      </c>
      <c r="C43" s="137">
        <v>24784.544350000022</v>
      </c>
      <c r="D43" s="199">
        <f t="shared" si="0"/>
        <v>0.17911172882847937</v>
      </c>
      <c r="E43" s="200">
        <f t="shared" si="1"/>
        <v>1.9933693224604958E-3</v>
      </c>
      <c r="F43" s="201">
        <f t="shared" si="2"/>
        <v>3.57035825539554E-2</v>
      </c>
    </row>
    <row r="44" spans="1:6" ht="10.5" customHeight="1" x14ac:dyDescent="0.2">
      <c r="A44" s="13" t="s">
        <v>193</v>
      </c>
      <c r="B44" s="137">
        <v>12649.059759999996</v>
      </c>
      <c r="C44" s="137">
        <v>22478.381580000005</v>
      </c>
      <c r="D44" s="199">
        <f t="shared" si="0"/>
        <v>0.77707924592807931</v>
      </c>
      <c r="E44" s="200">
        <f t="shared" si="1"/>
        <v>1.1995546400781114E-3</v>
      </c>
      <c r="F44" s="201">
        <f t="shared" si="2"/>
        <v>9.3214901516142742E-2</v>
      </c>
    </row>
    <row r="45" spans="1:6" ht="10.5" customHeight="1" x14ac:dyDescent="0.2">
      <c r="A45" s="13" t="s">
        <v>232</v>
      </c>
      <c r="B45" s="137">
        <v>20227.050289999988</v>
      </c>
      <c r="C45" s="137">
        <v>21982.52013999999</v>
      </c>
      <c r="D45" s="199">
        <f t="shared" si="0"/>
        <v>8.6788227884511793E-2</v>
      </c>
      <c r="E45" s="200">
        <f t="shared" si="1"/>
        <v>1.91820202377341E-3</v>
      </c>
      <c r="F45" s="201">
        <f t="shared" si="2"/>
        <v>1.6647735436777843E-2</v>
      </c>
    </row>
    <row r="46" spans="1:6" ht="10.5" customHeight="1" x14ac:dyDescent="0.2">
      <c r="A46" s="13" t="s">
        <v>127</v>
      </c>
      <c r="B46" s="137">
        <v>17212.309039999996</v>
      </c>
      <c r="C46" s="137">
        <v>20084.5615</v>
      </c>
      <c r="D46" s="199">
        <f t="shared" si="0"/>
        <v>0.16687200150340797</v>
      </c>
      <c r="E46" s="200">
        <f t="shared" si="1"/>
        <v>1.6323035519748724E-3</v>
      </c>
      <c r="F46" s="201">
        <f t="shared" si="2"/>
        <v>2.7238576077916909E-2</v>
      </c>
    </row>
    <row r="47" spans="1:6" ht="10.5" customHeight="1" x14ac:dyDescent="0.2">
      <c r="A47" s="13" t="s">
        <v>311</v>
      </c>
      <c r="B47" s="137">
        <v>12999.500219999991</v>
      </c>
      <c r="C47" s="137">
        <v>19081.976409999992</v>
      </c>
      <c r="D47" s="199">
        <f t="shared" si="0"/>
        <v>0.46790077211137615</v>
      </c>
      <c r="E47" s="200">
        <f t="shared" si="1"/>
        <v>1.2327881363094631E-3</v>
      </c>
      <c r="F47" s="201">
        <f t="shared" si="2"/>
        <v>5.7682252082894223E-2</v>
      </c>
    </row>
    <row r="48" spans="1:6" ht="10.5" customHeight="1" x14ac:dyDescent="0.2">
      <c r="A48" s="13" t="s">
        <v>130</v>
      </c>
      <c r="B48" s="137">
        <v>18016.081739999994</v>
      </c>
      <c r="C48" s="137">
        <v>19055.628419999994</v>
      </c>
      <c r="D48" s="199">
        <f t="shared" si="0"/>
        <v>5.7701041491833305E-2</v>
      </c>
      <c r="E48" s="200">
        <f t="shared" si="1"/>
        <v>1.7085281323110403E-3</v>
      </c>
      <c r="F48" s="201">
        <f t="shared" si="2"/>
        <v>9.8583852652443793E-3</v>
      </c>
    </row>
    <row r="49" spans="1:6" ht="10.5" customHeight="1" x14ac:dyDescent="0.2">
      <c r="A49" s="13" t="s">
        <v>133</v>
      </c>
      <c r="B49" s="137">
        <v>16653.597239999996</v>
      </c>
      <c r="C49" s="137">
        <v>15253.283639999996</v>
      </c>
      <c r="D49" s="199">
        <f t="shared" si="0"/>
        <v>-8.4084752370293336E-2</v>
      </c>
      <c r="E49" s="200">
        <f t="shared" si="1"/>
        <v>1.5793189551058008E-3</v>
      </c>
      <c r="F49" s="201">
        <f t="shared" si="2"/>
        <v>-1.3279664325378167E-2</v>
      </c>
    </row>
    <row r="50" spans="1:6" ht="10.5" customHeight="1" x14ac:dyDescent="0.2">
      <c r="A50" s="13" t="s">
        <v>329</v>
      </c>
      <c r="B50" s="137">
        <v>8502.7091700000037</v>
      </c>
      <c r="C50" s="137">
        <v>15055.987770000003</v>
      </c>
      <c r="D50" s="199">
        <f t="shared" si="0"/>
        <v>0.77072830188310393</v>
      </c>
      <c r="E50" s="200">
        <f t="shared" si="1"/>
        <v>8.0634169113200679E-4</v>
      </c>
      <c r="F50" s="201">
        <f t="shared" si="2"/>
        <v>6.2147036234372191E-2</v>
      </c>
    </row>
    <row r="51" spans="1:6" ht="10.5" customHeight="1" x14ac:dyDescent="0.2">
      <c r="A51" s="13" t="s">
        <v>80</v>
      </c>
      <c r="B51" s="137">
        <v>14746.873730000001</v>
      </c>
      <c r="C51" s="137">
        <v>14171.58423</v>
      </c>
      <c r="D51" s="199">
        <f t="shared" si="0"/>
        <v>-3.9010946356017984E-2</v>
      </c>
      <c r="E51" s="200">
        <f t="shared" si="1"/>
        <v>1.3984976863978002E-3</v>
      </c>
      <c r="F51" s="201">
        <f t="shared" si="2"/>
        <v>-5.4556718223079843E-3</v>
      </c>
    </row>
    <row r="52" spans="1:6" ht="10.5" customHeight="1" x14ac:dyDescent="0.2">
      <c r="A52" s="13" t="s">
        <v>143</v>
      </c>
      <c r="B52" s="137">
        <v>8667.112739999995</v>
      </c>
      <c r="C52" s="137">
        <v>13791.127460000002</v>
      </c>
      <c r="D52" s="199">
        <f>IFERROR(((C52/B52-1)),"")</f>
        <v>0.59120203852338604</v>
      </c>
      <c r="E52" s="200">
        <f t="shared" si="1"/>
        <v>8.2193265749478219E-4</v>
      </c>
      <c r="F52" s="201">
        <f t="shared" si="2"/>
        <v>4.8592826263985929E-2</v>
      </c>
    </row>
    <row r="53" spans="1:6" ht="10.5" customHeight="1" x14ac:dyDescent="0.2">
      <c r="A53" s="13" t="s">
        <v>125</v>
      </c>
      <c r="B53" s="137">
        <v>18337.162219999998</v>
      </c>
      <c r="C53" s="137">
        <v>13385.898429999999</v>
      </c>
      <c r="D53" s="199">
        <f t="shared" si="0"/>
        <v>-0.2700125423223747</v>
      </c>
      <c r="E53" s="200">
        <f t="shared" si="1"/>
        <v>1.7389773188063464E-3</v>
      </c>
      <c r="F53" s="201">
        <f t="shared" si="2"/>
        <v>-4.6954568689184829E-2</v>
      </c>
    </row>
    <row r="54" spans="1:6" ht="10.5" customHeight="1" x14ac:dyDescent="0.2">
      <c r="A54" s="13" t="s">
        <v>82</v>
      </c>
      <c r="B54" s="137">
        <v>8819.4466400000019</v>
      </c>
      <c r="C54" s="137">
        <v>13087.920330000006</v>
      </c>
      <c r="D54" s="199">
        <f t="shared" si="0"/>
        <v>0.48398429790828734</v>
      </c>
      <c r="E54" s="200">
        <f t="shared" si="1"/>
        <v>8.3637901477772087E-4</v>
      </c>
      <c r="F54" s="201">
        <f t="shared" si="2"/>
        <v>4.0479431025242034E-2</v>
      </c>
    </row>
    <row r="55" spans="1:6" ht="10.5" customHeight="1" x14ac:dyDescent="0.2">
      <c r="A55" s="13" t="s">
        <v>132</v>
      </c>
      <c r="B55" s="137">
        <v>15923.820639999996</v>
      </c>
      <c r="C55" s="137">
        <v>12760.458689999996</v>
      </c>
      <c r="D55" s="199">
        <f t="shared" si="0"/>
        <v>-0.19865596464040558</v>
      </c>
      <c r="E55" s="200">
        <f t="shared" si="1"/>
        <v>1.5101116841022501E-3</v>
      </c>
      <c r="F55" s="201">
        <f t="shared" si="2"/>
        <v>-2.9999269332007989E-2</v>
      </c>
    </row>
    <row r="56" spans="1:6" ht="10.5" customHeight="1" x14ac:dyDescent="0.2">
      <c r="A56" s="13" t="s">
        <v>134</v>
      </c>
      <c r="B56" s="137">
        <v>8581.211390000004</v>
      </c>
      <c r="C56" s="137">
        <v>12289.951760000005</v>
      </c>
      <c r="D56" s="199">
        <f t="shared" si="0"/>
        <v>0.43219310205106121</v>
      </c>
      <c r="E56" s="200">
        <f t="shared" si="1"/>
        <v>8.1378633160680467E-4</v>
      </c>
      <c r="F56" s="201">
        <f t="shared" si="2"/>
        <v>3.5171283906389843E-2</v>
      </c>
    </row>
    <row r="57" spans="1:6" ht="10.5" customHeight="1" x14ac:dyDescent="0.2">
      <c r="A57" s="13" t="s">
        <v>201</v>
      </c>
      <c r="B57" s="137">
        <v>15049.748630000007</v>
      </c>
      <c r="C57" s="137">
        <v>11932.715480000006</v>
      </c>
      <c r="D57" s="199">
        <f t="shared" si="0"/>
        <v>-0.20711529651641758</v>
      </c>
      <c r="E57" s="200">
        <f t="shared" si="1"/>
        <v>1.4272203739770864E-3</v>
      </c>
      <c r="F57" s="201">
        <f t="shared" si="2"/>
        <v>-2.9559917095053661E-2</v>
      </c>
    </row>
    <row r="58" spans="1:6" ht="10.5" customHeight="1" x14ac:dyDescent="0.2">
      <c r="A58" s="202" t="s">
        <v>18</v>
      </c>
      <c r="B58" s="138">
        <v>113759.25312999995</v>
      </c>
      <c r="C58" s="138">
        <v>117307.30067999996</v>
      </c>
      <c r="D58" s="203">
        <f t="shared" si="0"/>
        <v>3.1189089699326988E-2</v>
      </c>
      <c r="E58" s="204">
        <f t="shared" si="1"/>
        <v>1.0788188413453421E-2</v>
      </c>
      <c r="F58" s="205">
        <f t="shared" si="2"/>
        <v>3.3647377612043887E-2</v>
      </c>
    </row>
    <row r="59" spans="1:6" ht="9" customHeight="1" x14ac:dyDescent="0.2">
      <c r="A59" s="8" t="s">
        <v>43</v>
      </c>
      <c r="B59" s="21"/>
      <c r="C59" s="21"/>
      <c r="D59" s="21"/>
      <c r="E59" s="21"/>
      <c r="F59" s="21"/>
    </row>
    <row r="60" spans="1:6" ht="9" customHeight="1" x14ac:dyDescent="0.2">
      <c r="A60" s="11" t="s">
        <v>20</v>
      </c>
      <c r="B60" s="21"/>
      <c r="C60" s="21"/>
      <c r="D60" s="21"/>
      <c r="E60" s="21"/>
      <c r="F60" s="21"/>
    </row>
    <row r="61" spans="1:6" ht="9" customHeight="1" x14ac:dyDescent="0.2">
      <c r="A61" s="233" t="s">
        <v>372</v>
      </c>
      <c r="B61" s="11"/>
      <c r="C61" s="11"/>
      <c r="D61" s="11"/>
      <c r="E61" s="11"/>
      <c r="F61" s="11"/>
    </row>
    <row r="62" spans="1:6" ht="9" customHeight="1" x14ac:dyDescent="0.2">
      <c r="A62" s="233" t="s">
        <v>373</v>
      </c>
    </row>
  </sheetData>
  <mergeCells count="3">
    <mergeCell ref="A4:A5"/>
    <mergeCell ref="B4:C4"/>
    <mergeCell ref="F4:F5"/>
  </mergeCells>
  <phoneticPr fontId="11" type="noConversion"/>
  <conditionalFormatting sqref="B8:F58">
    <cfRule type="containsBlanks" dxfId="68" priority="4">
      <formula>LEN(TRIM(B8))=0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I512"/>
  <sheetViews>
    <sheetView showGridLines="0" zoomScaleNormal="100" zoomScalePageLayoutView="150" workbookViewId="0">
      <selection sqref="A1:I78"/>
    </sheetView>
  </sheetViews>
  <sheetFormatPr baseColWidth="10" defaultColWidth="11.42578125" defaultRowHeight="13.5" x14ac:dyDescent="0.25"/>
  <cols>
    <col min="1" max="1" width="14.140625" style="23" customWidth="1"/>
    <col min="2" max="3" width="7.7109375" style="23" customWidth="1"/>
    <col min="4" max="4" width="7.42578125" style="23" customWidth="1"/>
    <col min="5" max="6" width="8.140625" style="23" customWidth="1"/>
    <col min="7" max="8" width="7.42578125" style="23" customWidth="1"/>
    <col min="9" max="16384" width="11.42578125" style="23"/>
  </cols>
  <sheetData>
    <row r="1" spans="1:9" ht="15" customHeight="1" x14ac:dyDescent="0.25">
      <c r="A1" s="85" t="s">
        <v>380</v>
      </c>
      <c r="B1" s="47"/>
      <c r="C1" s="47"/>
      <c r="D1" s="47"/>
      <c r="E1" s="47"/>
      <c r="F1" s="47"/>
    </row>
    <row r="2" spans="1:9" ht="3" customHeight="1" x14ac:dyDescent="0.25"/>
    <row r="3" spans="1:9" ht="14.1" customHeight="1" x14ac:dyDescent="0.25">
      <c r="A3" s="284" t="s">
        <v>8</v>
      </c>
      <c r="B3" s="284" t="s">
        <v>14</v>
      </c>
      <c r="C3" s="284"/>
      <c r="D3" s="284"/>
      <c r="E3" s="284" t="s">
        <v>56</v>
      </c>
      <c r="F3" s="284"/>
      <c r="G3" s="284"/>
      <c r="H3" s="284"/>
    </row>
    <row r="4" spans="1:9" ht="25.5" x14ac:dyDescent="0.25">
      <c r="A4" s="284"/>
      <c r="B4" s="164">
        <v>2023</v>
      </c>
      <c r="C4" s="165" t="s">
        <v>320</v>
      </c>
      <c r="D4" s="175" t="s">
        <v>326</v>
      </c>
      <c r="E4" s="164">
        <v>2023</v>
      </c>
      <c r="F4" s="165" t="s">
        <v>320</v>
      </c>
      <c r="G4" s="175" t="s">
        <v>326</v>
      </c>
      <c r="H4" s="175" t="s">
        <v>330</v>
      </c>
    </row>
    <row r="5" spans="1:9" ht="15" customHeight="1" x14ac:dyDescent="0.25">
      <c r="A5" s="285" t="s">
        <v>44</v>
      </c>
      <c r="B5" s="285"/>
      <c r="C5" s="285"/>
      <c r="D5" s="285"/>
      <c r="E5" s="176">
        <f>SUM($E$7:$E$57)</f>
        <v>10544796.658180011</v>
      </c>
      <c r="F5" s="176">
        <f>SUM($F$7:$F$57)</f>
        <v>12797548.23983998</v>
      </c>
      <c r="G5" s="177">
        <f>(F5/E5-1)*100</f>
        <v>21.363632269878075</v>
      </c>
      <c r="H5" s="218">
        <f>SUM($H$7:$H$57)</f>
        <v>1.0000000000000007</v>
      </c>
      <c r="I5" s="5"/>
    </row>
    <row r="6" spans="1:9" ht="3" customHeight="1" x14ac:dyDescent="0.25">
      <c r="A6" s="110"/>
      <c r="B6" s="72"/>
      <c r="C6" s="72"/>
      <c r="D6" s="72"/>
      <c r="E6" s="112"/>
      <c r="F6" s="112"/>
      <c r="G6" s="111"/>
      <c r="H6" s="111"/>
      <c r="I6" s="5"/>
    </row>
    <row r="7" spans="1:9" ht="12" customHeight="1" x14ac:dyDescent="0.25">
      <c r="A7" s="3" t="s">
        <v>70</v>
      </c>
      <c r="B7" s="137">
        <v>1344451.3175070013</v>
      </c>
      <c r="C7" s="137">
        <v>1464356.3383920088</v>
      </c>
      <c r="D7" s="214">
        <f>IFERROR(((C7/B7-1)),"")</f>
        <v>8.9185096792753882E-2</v>
      </c>
      <c r="E7" s="73">
        <v>3665427.0085300123</v>
      </c>
      <c r="F7" s="73">
        <v>4440724.6217199937</v>
      </c>
      <c r="G7" s="206">
        <f>IFERROR(((F7/E7-1)),"")</f>
        <v>0.21151631484837763</v>
      </c>
      <c r="H7" s="206">
        <f>(F7/$F$5)</f>
        <v>0.34699807638900687</v>
      </c>
    </row>
    <row r="8" spans="1:9" ht="12" customHeight="1" x14ac:dyDescent="0.25">
      <c r="A8" s="3" t="s">
        <v>233</v>
      </c>
      <c r="B8" s="137">
        <v>702907.48689999676</v>
      </c>
      <c r="C8" s="137">
        <v>712105.41864199971</v>
      </c>
      <c r="D8" s="214">
        <f t="shared" ref="D8:D57" si="0">IFERROR(((C8/B8-1)),"")</f>
        <v>1.3085550962856018E-2</v>
      </c>
      <c r="E8" s="73">
        <v>1483015.1631499988</v>
      </c>
      <c r="F8" s="73">
        <v>1898461.2673399949</v>
      </c>
      <c r="G8" s="206">
        <f t="shared" ref="G8:G57" si="1">IFERROR(((F8/E8-1)),"")</f>
        <v>0.2801361135833349</v>
      </c>
      <c r="H8" s="206">
        <f t="shared" ref="H8:H57" si="2">(F8/$F$5)</f>
        <v>0.14834570120469678</v>
      </c>
    </row>
    <row r="9" spans="1:9" ht="12" customHeight="1" x14ac:dyDescent="0.25">
      <c r="A9" s="3" t="s">
        <v>71</v>
      </c>
      <c r="B9" s="137">
        <v>307010.65575999959</v>
      </c>
      <c r="C9" s="137">
        <v>329357.33505499939</v>
      </c>
      <c r="D9" s="214">
        <f t="shared" si="0"/>
        <v>7.2787959882633313E-2</v>
      </c>
      <c r="E9" s="73">
        <v>590525.30646000046</v>
      </c>
      <c r="F9" s="73">
        <v>814302.60692000017</v>
      </c>
      <c r="G9" s="206">
        <f t="shared" si="1"/>
        <v>0.37894616540901338</v>
      </c>
      <c r="H9" s="206">
        <f t="shared" si="2"/>
        <v>6.3629579014595858E-2</v>
      </c>
    </row>
    <row r="10" spans="1:9" ht="12" customHeight="1" x14ac:dyDescent="0.25">
      <c r="A10" s="3" t="s">
        <v>73</v>
      </c>
      <c r="B10" s="137">
        <v>435118.89117800025</v>
      </c>
      <c r="C10" s="137">
        <v>397375.85847800027</v>
      </c>
      <c r="D10" s="214">
        <f t="shared" si="0"/>
        <v>-8.6741884724466978E-2</v>
      </c>
      <c r="E10" s="73">
        <v>432554.7300299998</v>
      </c>
      <c r="F10" s="73">
        <v>395329.44261999906</v>
      </c>
      <c r="G10" s="206">
        <f t="shared" si="1"/>
        <v>-8.6059138475769292E-2</v>
      </c>
      <c r="H10" s="206">
        <f t="shared" si="2"/>
        <v>3.0891029688741554E-2</v>
      </c>
    </row>
    <row r="11" spans="1:9" ht="12" customHeight="1" x14ac:dyDescent="0.25">
      <c r="A11" s="3" t="s">
        <v>78</v>
      </c>
      <c r="B11" s="137">
        <v>182389.14162699957</v>
      </c>
      <c r="C11" s="137">
        <v>127542.95639199986</v>
      </c>
      <c r="D11" s="214">
        <f t="shared" si="0"/>
        <v>-0.30070970643178174</v>
      </c>
      <c r="E11" s="73">
        <v>419542.1250300004</v>
      </c>
      <c r="F11" s="73">
        <v>309533.4483600001</v>
      </c>
      <c r="G11" s="206">
        <f t="shared" si="1"/>
        <v>-0.26221127774030761</v>
      </c>
      <c r="H11" s="206">
        <f t="shared" si="2"/>
        <v>2.4186933509372767E-2</v>
      </c>
    </row>
    <row r="12" spans="1:9" ht="12" customHeight="1" x14ac:dyDescent="0.25">
      <c r="A12" s="3" t="s">
        <v>72</v>
      </c>
      <c r="B12" s="137">
        <v>157903.92277600014</v>
      </c>
      <c r="C12" s="137">
        <v>153177.68643500021</v>
      </c>
      <c r="D12" s="214">
        <f t="shared" si="0"/>
        <v>-2.9931088841310682E-2</v>
      </c>
      <c r="E12" s="73">
        <v>395920.22759000014</v>
      </c>
      <c r="F12" s="73">
        <v>476961.04882999917</v>
      </c>
      <c r="G12" s="206">
        <f t="shared" si="1"/>
        <v>0.20468977231423957</v>
      </c>
      <c r="H12" s="206">
        <f t="shared" si="2"/>
        <v>3.7269720722378233E-2</v>
      </c>
    </row>
    <row r="13" spans="1:9" ht="12" customHeight="1" x14ac:dyDescent="0.25">
      <c r="A13" s="3" t="s">
        <v>81</v>
      </c>
      <c r="B13" s="137">
        <v>324514.47200299997</v>
      </c>
      <c r="C13" s="137">
        <v>320738.12698300177</v>
      </c>
      <c r="D13" s="214">
        <f t="shared" si="0"/>
        <v>-1.1636907891008574E-2</v>
      </c>
      <c r="E13" s="73">
        <v>381825.35458999907</v>
      </c>
      <c r="F13" s="73">
        <v>451210.00419999892</v>
      </c>
      <c r="G13" s="206">
        <f t="shared" si="1"/>
        <v>0.18171828763049147</v>
      </c>
      <c r="H13" s="206">
        <f t="shared" si="2"/>
        <v>3.5257534939023664E-2</v>
      </c>
    </row>
    <row r="14" spans="1:9" ht="12" customHeight="1" x14ac:dyDescent="0.25">
      <c r="A14" s="3" t="s">
        <v>178</v>
      </c>
      <c r="B14" s="137">
        <v>175952.00509500018</v>
      </c>
      <c r="C14" s="137">
        <v>172846.38608800017</v>
      </c>
      <c r="D14" s="214">
        <f t="shared" si="0"/>
        <v>-1.7650375767660154E-2</v>
      </c>
      <c r="E14" s="73">
        <v>373029.37747000053</v>
      </c>
      <c r="F14" s="73">
        <v>445104.82667999965</v>
      </c>
      <c r="G14" s="206">
        <f t="shared" si="1"/>
        <v>0.19321654958876677</v>
      </c>
      <c r="H14" s="206">
        <f t="shared" si="2"/>
        <v>3.4780476567718349E-2</v>
      </c>
    </row>
    <row r="15" spans="1:9" ht="12" customHeight="1" x14ac:dyDescent="0.25">
      <c r="A15" s="3" t="s">
        <v>74</v>
      </c>
      <c r="B15" s="137">
        <v>73690.382093999913</v>
      </c>
      <c r="C15" s="137">
        <v>74015.661207999918</v>
      </c>
      <c r="D15" s="214">
        <f t="shared" si="0"/>
        <v>4.414132546973093E-3</v>
      </c>
      <c r="E15" s="73">
        <v>253058.46358999997</v>
      </c>
      <c r="F15" s="73">
        <v>329193.45097000018</v>
      </c>
      <c r="G15" s="206">
        <f t="shared" si="1"/>
        <v>0.30085928089468106</v>
      </c>
      <c r="H15" s="206">
        <f t="shared" si="2"/>
        <v>2.5723165468928631E-2</v>
      </c>
    </row>
    <row r="16" spans="1:9" ht="12" customHeight="1" x14ac:dyDescent="0.25">
      <c r="A16" s="3" t="s">
        <v>85</v>
      </c>
      <c r="B16" s="137">
        <v>101748.2559010001</v>
      </c>
      <c r="C16" s="137">
        <v>100307.31413500023</v>
      </c>
      <c r="D16" s="214">
        <f t="shared" si="0"/>
        <v>-1.4161832586122136E-2</v>
      </c>
      <c r="E16" s="73">
        <v>252949.24365000048</v>
      </c>
      <c r="F16" s="73">
        <v>308897.93156999972</v>
      </c>
      <c r="G16" s="206">
        <f t="shared" si="1"/>
        <v>0.22118543274797853</v>
      </c>
      <c r="H16" s="206">
        <f t="shared" si="2"/>
        <v>2.4137274248232265E-2</v>
      </c>
    </row>
    <row r="17" spans="1:8" ht="12" customHeight="1" x14ac:dyDescent="0.25">
      <c r="A17" s="3" t="s">
        <v>119</v>
      </c>
      <c r="B17" s="137">
        <v>204078.67430200003</v>
      </c>
      <c r="C17" s="137">
        <v>211555.67773299979</v>
      </c>
      <c r="D17" s="214">
        <f t="shared" si="0"/>
        <v>3.663784791121838E-2</v>
      </c>
      <c r="E17" s="73">
        <v>250719.52815000006</v>
      </c>
      <c r="F17" s="73">
        <v>281004.98163999984</v>
      </c>
      <c r="G17" s="206">
        <f t="shared" si="1"/>
        <v>0.12079415478111732</v>
      </c>
      <c r="H17" s="206">
        <f t="shared" si="2"/>
        <v>2.1957720054940268E-2</v>
      </c>
    </row>
    <row r="18" spans="1:8" ht="12" customHeight="1" x14ac:dyDescent="0.25">
      <c r="A18" s="3" t="s">
        <v>75</v>
      </c>
      <c r="B18" s="137">
        <v>57338.189513000027</v>
      </c>
      <c r="C18" s="137">
        <v>52348.603309999955</v>
      </c>
      <c r="D18" s="214">
        <f t="shared" si="0"/>
        <v>-8.7020295642031176E-2</v>
      </c>
      <c r="E18" s="73">
        <v>210269.08996000024</v>
      </c>
      <c r="F18" s="73">
        <v>269751.24666999991</v>
      </c>
      <c r="G18" s="206">
        <f t="shared" si="1"/>
        <v>0.28288588076029164</v>
      </c>
      <c r="H18" s="206">
        <f t="shared" si="2"/>
        <v>2.1078353573244498E-2</v>
      </c>
    </row>
    <row r="19" spans="1:8" ht="12" customHeight="1" x14ac:dyDescent="0.25">
      <c r="A19" s="3" t="s">
        <v>76</v>
      </c>
      <c r="B19" s="137">
        <v>65857.893249000059</v>
      </c>
      <c r="C19" s="137">
        <v>70736.413903000022</v>
      </c>
      <c r="D19" s="214">
        <f t="shared" si="0"/>
        <v>7.4076476080929599E-2</v>
      </c>
      <c r="E19" s="73">
        <v>159883.4186900002</v>
      </c>
      <c r="F19" s="73">
        <v>276386.04304999963</v>
      </c>
      <c r="G19" s="206">
        <f t="shared" si="1"/>
        <v>0.72867233709761803</v>
      </c>
      <c r="H19" s="206">
        <f t="shared" si="2"/>
        <v>2.1596796344911105E-2</v>
      </c>
    </row>
    <row r="20" spans="1:8" ht="12" customHeight="1" x14ac:dyDescent="0.25">
      <c r="A20" s="3" t="s">
        <v>77</v>
      </c>
      <c r="B20" s="137">
        <v>59787.670327000036</v>
      </c>
      <c r="C20" s="137">
        <v>51591.391268000029</v>
      </c>
      <c r="D20" s="214">
        <f t="shared" si="0"/>
        <v>-0.13708978814815231</v>
      </c>
      <c r="E20" s="73">
        <v>153941.86675999995</v>
      </c>
      <c r="F20" s="73">
        <v>153486.4339399999</v>
      </c>
      <c r="G20" s="206">
        <f t="shared" si="1"/>
        <v>-2.9584727636834396E-3</v>
      </c>
      <c r="H20" s="206">
        <f t="shared" si="2"/>
        <v>1.1993424917296431E-2</v>
      </c>
    </row>
    <row r="21" spans="1:8" ht="12" customHeight="1" x14ac:dyDescent="0.25">
      <c r="A21" s="3" t="s">
        <v>121</v>
      </c>
      <c r="B21" s="137">
        <v>43426.560256999881</v>
      </c>
      <c r="C21" s="137">
        <v>38090.098556999983</v>
      </c>
      <c r="D21" s="214">
        <f t="shared" si="0"/>
        <v>-0.12288474307931674</v>
      </c>
      <c r="E21" s="73">
        <v>140282.57593000014</v>
      </c>
      <c r="F21" s="73">
        <v>112506.48961000009</v>
      </c>
      <c r="G21" s="206">
        <f t="shared" si="1"/>
        <v>-0.19800097150953433</v>
      </c>
      <c r="H21" s="206">
        <f t="shared" si="2"/>
        <v>8.7912534105366157E-3</v>
      </c>
    </row>
    <row r="22" spans="1:8" ht="12" customHeight="1" x14ac:dyDescent="0.25">
      <c r="A22" s="3" t="s">
        <v>122</v>
      </c>
      <c r="B22" s="137">
        <v>55276.637343999915</v>
      </c>
      <c r="C22" s="137">
        <v>54464.134429999955</v>
      </c>
      <c r="D22" s="214">
        <f t="shared" si="0"/>
        <v>-1.469884842928415E-2</v>
      </c>
      <c r="E22" s="73">
        <v>126363.26242000003</v>
      </c>
      <c r="F22" s="73">
        <v>170430.47801999931</v>
      </c>
      <c r="G22" s="206">
        <f t="shared" si="1"/>
        <v>0.34873439286120056</v>
      </c>
      <c r="H22" s="206">
        <f t="shared" si="2"/>
        <v>1.3317431966338137E-2</v>
      </c>
    </row>
    <row r="23" spans="1:8" ht="12" customHeight="1" x14ac:dyDescent="0.25">
      <c r="A23" s="3" t="s">
        <v>179</v>
      </c>
      <c r="B23" s="137">
        <v>46116.801078999932</v>
      </c>
      <c r="C23" s="137">
        <v>43338.716517999856</v>
      </c>
      <c r="D23" s="214">
        <f t="shared" si="0"/>
        <v>-6.0240183534003289E-2</v>
      </c>
      <c r="E23" s="73">
        <v>121904.71231999988</v>
      </c>
      <c r="F23" s="73">
        <v>131521.77127999975</v>
      </c>
      <c r="G23" s="206">
        <f t="shared" si="1"/>
        <v>7.8889968869743976E-2</v>
      </c>
      <c r="H23" s="206">
        <f t="shared" si="2"/>
        <v>1.0277106896972657E-2</v>
      </c>
    </row>
    <row r="24" spans="1:8" ht="12" customHeight="1" x14ac:dyDescent="0.25">
      <c r="A24" s="3" t="s">
        <v>182</v>
      </c>
      <c r="B24" s="137">
        <v>44955.451421000005</v>
      </c>
      <c r="C24" s="137">
        <v>66421.260946000024</v>
      </c>
      <c r="D24" s="214">
        <f t="shared" si="0"/>
        <v>0.47749069014959811</v>
      </c>
      <c r="E24" s="73">
        <v>75583.416940000112</v>
      </c>
      <c r="F24" s="73">
        <v>98530.02659000014</v>
      </c>
      <c r="G24" s="206">
        <f t="shared" si="1"/>
        <v>0.30359317663840968</v>
      </c>
      <c r="H24" s="206">
        <f t="shared" si="2"/>
        <v>7.6991330482558233E-3</v>
      </c>
    </row>
    <row r="25" spans="1:8" ht="12" customHeight="1" x14ac:dyDescent="0.25">
      <c r="A25" s="3" t="s">
        <v>230</v>
      </c>
      <c r="B25" s="137">
        <v>22825.200809999988</v>
      </c>
      <c r="C25" s="137">
        <v>23209.960289999999</v>
      </c>
      <c r="D25" s="214">
        <f t="shared" si="0"/>
        <v>1.6856784008289827E-2</v>
      </c>
      <c r="E25" s="73">
        <v>71114.955260000017</v>
      </c>
      <c r="F25" s="73">
        <v>161490.68971999982</v>
      </c>
      <c r="G25" s="206">
        <f t="shared" si="1"/>
        <v>1.2708400663345896</v>
      </c>
      <c r="H25" s="206">
        <f t="shared" si="2"/>
        <v>1.2618877201592724E-2</v>
      </c>
    </row>
    <row r="26" spans="1:8" ht="12" customHeight="1" x14ac:dyDescent="0.25">
      <c r="A26" s="3" t="s">
        <v>84</v>
      </c>
      <c r="B26" s="137">
        <v>37544.467606000042</v>
      </c>
      <c r="C26" s="137">
        <v>50547.36681599998</v>
      </c>
      <c r="D26" s="214">
        <f t="shared" si="0"/>
        <v>0.3463332959320462</v>
      </c>
      <c r="E26" s="73">
        <v>69459.746079999968</v>
      </c>
      <c r="F26" s="73">
        <v>118698.95136999988</v>
      </c>
      <c r="G26" s="206">
        <f t="shared" si="1"/>
        <v>0.70888835719740273</v>
      </c>
      <c r="H26" s="206">
        <f t="shared" si="2"/>
        <v>9.2751321694946841E-3</v>
      </c>
    </row>
    <row r="27" spans="1:8" ht="12" customHeight="1" x14ac:dyDescent="0.25">
      <c r="A27" s="3" t="s">
        <v>86</v>
      </c>
      <c r="B27" s="137">
        <v>39896.129885999981</v>
      </c>
      <c r="C27" s="137">
        <v>34877.110247000011</v>
      </c>
      <c r="D27" s="214">
        <f t="shared" si="0"/>
        <v>-0.12580216811358447</v>
      </c>
      <c r="E27" s="73">
        <v>68523.685920000018</v>
      </c>
      <c r="F27" s="73">
        <v>61828.604090000008</v>
      </c>
      <c r="G27" s="206">
        <f t="shared" si="1"/>
        <v>-9.7704636580938975E-2</v>
      </c>
      <c r="H27" s="206">
        <f t="shared" si="2"/>
        <v>4.8312850970564586E-3</v>
      </c>
    </row>
    <row r="28" spans="1:8" ht="12" customHeight="1" x14ac:dyDescent="0.25">
      <c r="A28" s="3" t="s">
        <v>180</v>
      </c>
      <c r="B28" s="137">
        <v>46706.470492000059</v>
      </c>
      <c r="C28" s="137">
        <v>47391.058542000035</v>
      </c>
      <c r="D28" s="214">
        <f t="shared" si="0"/>
        <v>1.4657242193396591E-2</v>
      </c>
      <c r="E28" s="73">
        <v>63991.749269999891</v>
      </c>
      <c r="F28" s="73">
        <v>69947.681469999938</v>
      </c>
      <c r="G28" s="206">
        <f t="shared" si="1"/>
        <v>9.3073439434671945E-2</v>
      </c>
      <c r="H28" s="206">
        <f t="shared" si="2"/>
        <v>5.4657095374132814E-3</v>
      </c>
    </row>
    <row r="29" spans="1:8" ht="12" customHeight="1" x14ac:dyDescent="0.25">
      <c r="A29" s="3" t="s">
        <v>181</v>
      </c>
      <c r="B29" s="137">
        <v>42961.697609999996</v>
      </c>
      <c r="C29" s="137">
        <v>35265.366437999997</v>
      </c>
      <c r="D29" s="214">
        <f t="shared" si="0"/>
        <v>-0.17914401897862986</v>
      </c>
      <c r="E29" s="73">
        <v>60388.767049999995</v>
      </c>
      <c r="F29" s="73">
        <v>49228.432350000017</v>
      </c>
      <c r="G29" s="206">
        <f t="shared" si="1"/>
        <v>-0.18480812318555162</v>
      </c>
      <c r="H29" s="206">
        <f t="shared" si="2"/>
        <v>3.8467080902846095E-3</v>
      </c>
    </row>
    <row r="30" spans="1:8" ht="12" customHeight="1" x14ac:dyDescent="0.25">
      <c r="A30" s="3" t="s">
        <v>120</v>
      </c>
      <c r="B30" s="137">
        <v>28247.913339999981</v>
      </c>
      <c r="C30" s="137">
        <v>29707.360550999958</v>
      </c>
      <c r="D30" s="214">
        <f t="shared" si="0"/>
        <v>5.166566441328424E-2</v>
      </c>
      <c r="E30" s="73">
        <v>58585.421800000004</v>
      </c>
      <c r="F30" s="73">
        <v>67908.765450000035</v>
      </c>
      <c r="G30" s="206">
        <f t="shared" si="1"/>
        <v>0.15914101774035583</v>
      </c>
      <c r="H30" s="206">
        <f t="shared" si="2"/>
        <v>5.3063887064393796E-3</v>
      </c>
    </row>
    <row r="31" spans="1:8" ht="12" customHeight="1" x14ac:dyDescent="0.25">
      <c r="A31" s="3" t="s">
        <v>79</v>
      </c>
      <c r="B31" s="137">
        <v>31045.129317999974</v>
      </c>
      <c r="C31" s="137">
        <v>23859.858280000008</v>
      </c>
      <c r="D31" s="214">
        <f t="shared" si="0"/>
        <v>-0.23144600121971293</v>
      </c>
      <c r="E31" s="73">
        <v>53222.883179999975</v>
      </c>
      <c r="F31" s="73">
        <v>56822.579129999962</v>
      </c>
      <c r="G31" s="206">
        <f t="shared" si="1"/>
        <v>6.7634365801375385E-2</v>
      </c>
      <c r="H31" s="206">
        <f t="shared" si="2"/>
        <v>4.4401144707629141E-3</v>
      </c>
    </row>
    <row r="32" spans="1:8" ht="12" customHeight="1" x14ac:dyDescent="0.25">
      <c r="A32" s="3" t="s">
        <v>236</v>
      </c>
      <c r="B32" s="137">
        <v>11680.967686999998</v>
      </c>
      <c r="C32" s="137">
        <v>10864.237358</v>
      </c>
      <c r="D32" s="214">
        <f t="shared" si="0"/>
        <v>-6.9919749021218114E-2</v>
      </c>
      <c r="E32" s="73">
        <v>47536.248429999934</v>
      </c>
      <c r="F32" s="73">
        <v>50976.573339999988</v>
      </c>
      <c r="G32" s="206">
        <f t="shared" si="1"/>
        <v>7.237266346472726E-2</v>
      </c>
      <c r="H32" s="206">
        <f t="shared" si="2"/>
        <v>3.983307769944956E-3</v>
      </c>
    </row>
    <row r="33" spans="1:8" ht="12" customHeight="1" x14ac:dyDescent="0.25">
      <c r="A33" s="3" t="s">
        <v>124</v>
      </c>
      <c r="B33" s="137">
        <v>15047.687280000004</v>
      </c>
      <c r="C33" s="137">
        <v>21366.585370000015</v>
      </c>
      <c r="D33" s="214">
        <f t="shared" si="0"/>
        <v>0.41992486768372084</v>
      </c>
      <c r="E33" s="73">
        <v>45802.539080000002</v>
      </c>
      <c r="F33" s="73">
        <v>150184.70045000009</v>
      </c>
      <c r="G33" s="206">
        <f t="shared" si="1"/>
        <v>2.2789601508266446</v>
      </c>
      <c r="H33" s="206">
        <f t="shared" si="2"/>
        <v>1.1735427570607696E-2</v>
      </c>
    </row>
    <row r="34" spans="1:8" ht="12" customHeight="1" x14ac:dyDescent="0.25">
      <c r="A34" s="3" t="s">
        <v>126</v>
      </c>
      <c r="B34" s="137">
        <v>12411.509492000005</v>
      </c>
      <c r="C34" s="137">
        <v>13348.397866000008</v>
      </c>
      <c r="D34" s="214">
        <f t="shared" si="0"/>
        <v>7.5485449582412656E-2</v>
      </c>
      <c r="E34" s="73">
        <v>42357.954039999968</v>
      </c>
      <c r="F34" s="73">
        <v>51727.038890000011</v>
      </c>
      <c r="G34" s="206">
        <f t="shared" si="1"/>
        <v>0.22118832371253139</v>
      </c>
      <c r="H34" s="206">
        <f t="shared" si="2"/>
        <v>4.0419491234241914E-3</v>
      </c>
    </row>
    <row r="35" spans="1:8" ht="12" customHeight="1" x14ac:dyDescent="0.25">
      <c r="A35" s="3" t="s">
        <v>87</v>
      </c>
      <c r="B35" s="137">
        <v>10726.606925000006</v>
      </c>
      <c r="C35" s="137">
        <v>10152.778062000012</v>
      </c>
      <c r="D35" s="214">
        <f t="shared" si="0"/>
        <v>-5.3495841416785539E-2</v>
      </c>
      <c r="E35" s="73">
        <v>34599.921660000029</v>
      </c>
      <c r="F35" s="73">
        <v>40873.287110000027</v>
      </c>
      <c r="G35" s="206">
        <f t="shared" si="1"/>
        <v>0.18131155069210614</v>
      </c>
      <c r="H35" s="206">
        <f t="shared" si="2"/>
        <v>3.193837315084901E-3</v>
      </c>
    </row>
    <row r="36" spans="1:8" ht="12" customHeight="1" x14ac:dyDescent="0.25">
      <c r="A36" s="3" t="s">
        <v>129</v>
      </c>
      <c r="B36" s="137">
        <v>13294.902776999996</v>
      </c>
      <c r="C36" s="137">
        <v>21956.771583000012</v>
      </c>
      <c r="D36" s="214">
        <f t="shared" si="0"/>
        <v>0.65151802546348314</v>
      </c>
      <c r="E36" s="73">
        <v>31436.445070000009</v>
      </c>
      <c r="F36" s="73">
        <v>45647.506839999973</v>
      </c>
      <c r="G36" s="206">
        <f t="shared" si="1"/>
        <v>0.45205689569402585</v>
      </c>
      <c r="H36" s="206">
        <f>(F36/$F$5)</f>
        <v>3.5668946883040424E-3</v>
      </c>
    </row>
    <row r="37" spans="1:8" ht="12" customHeight="1" x14ac:dyDescent="0.25">
      <c r="A37" s="3" t="s">
        <v>123</v>
      </c>
      <c r="B37" s="137">
        <v>7580.9481940000096</v>
      </c>
      <c r="C37" s="137">
        <v>8360.7579770000048</v>
      </c>
      <c r="D37" s="214">
        <f t="shared" si="0"/>
        <v>0.10286441260964962</v>
      </c>
      <c r="E37" s="73">
        <v>30642.076339999996</v>
      </c>
      <c r="F37" s="73">
        <v>37014.401960000025</v>
      </c>
      <c r="G37" s="206">
        <f t="shared" si="1"/>
        <v>0.20795998121320625</v>
      </c>
      <c r="H37" s="206">
        <f t="shared" si="2"/>
        <v>2.8923041559453305E-3</v>
      </c>
    </row>
    <row r="38" spans="1:8" ht="12" customHeight="1" x14ac:dyDescent="0.25">
      <c r="A38" s="3" t="s">
        <v>128</v>
      </c>
      <c r="B38" s="137">
        <v>12121.309682999994</v>
      </c>
      <c r="C38" s="137">
        <v>12955.174569999992</v>
      </c>
      <c r="D38" s="214">
        <f t="shared" si="0"/>
        <v>6.8793299470723435E-2</v>
      </c>
      <c r="E38" s="73">
        <v>24087.16731999999</v>
      </c>
      <c r="F38" s="73">
        <v>25861.478519999997</v>
      </c>
      <c r="G38" s="206">
        <f t="shared" si="1"/>
        <v>7.3662094692503288E-2</v>
      </c>
      <c r="H38" s="206">
        <f t="shared" si="2"/>
        <v>2.0208150838994898E-3</v>
      </c>
    </row>
    <row r="39" spans="1:8" ht="12" customHeight="1" x14ac:dyDescent="0.25">
      <c r="A39" s="3" t="s">
        <v>131</v>
      </c>
      <c r="B39" s="137">
        <v>11035.601156999997</v>
      </c>
      <c r="C39" s="137">
        <v>12743.981605999996</v>
      </c>
      <c r="D39" s="214">
        <f t="shared" si="0"/>
        <v>0.15480628782205996</v>
      </c>
      <c r="E39" s="73">
        <v>21019.674169999991</v>
      </c>
      <c r="F39" s="73">
        <v>24784.544350000022</v>
      </c>
      <c r="G39" s="206">
        <f t="shared" si="1"/>
        <v>0.17911172882847937</v>
      </c>
      <c r="H39" s="206">
        <f t="shared" si="2"/>
        <v>1.9366634831540143E-3</v>
      </c>
    </row>
    <row r="40" spans="1:8" ht="12" customHeight="1" x14ac:dyDescent="0.25">
      <c r="A40" s="3" t="s">
        <v>232</v>
      </c>
      <c r="B40" s="137">
        <v>21969.457979999988</v>
      </c>
      <c r="C40" s="137">
        <v>26532.17402699999</v>
      </c>
      <c r="D40" s="214">
        <f t="shared" si="0"/>
        <v>0.20768450688012852</v>
      </c>
      <c r="E40" s="73">
        <v>20227.050289999988</v>
      </c>
      <c r="F40" s="73">
        <v>21982.52013999999</v>
      </c>
      <c r="G40" s="206">
        <f t="shared" si="1"/>
        <v>8.6788227884511793E-2</v>
      </c>
      <c r="H40" s="206">
        <f t="shared" si="2"/>
        <v>1.7177134032256524E-3</v>
      </c>
    </row>
    <row r="41" spans="1:8" ht="12" customHeight="1" x14ac:dyDescent="0.25">
      <c r="A41" s="3" t="s">
        <v>125</v>
      </c>
      <c r="B41" s="137">
        <v>8858.6838570000036</v>
      </c>
      <c r="C41" s="137">
        <v>4885.2566109999998</v>
      </c>
      <c r="D41" s="214">
        <f t="shared" si="0"/>
        <v>-0.44853471578176474</v>
      </c>
      <c r="E41" s="73">
        <v>18337.162219999998</v>
      </c>
      <c r="F41" s="73">
        <v>13385.898429999999</v>
      </c>
      <c r="G41" s="206">
        <f t="shared" si="1"/>
        <v>-0.2700125423223747</v>
      </c>
      <c r="H41" s="206">
        <f t="shared" si="2"/>
        <v>1.0459736645749402E-3</v>
      </c>
    </row>
    <row r="42" spans="1:8" ht="12" customHeight="1" x14ac:dyDescent="0.25">
      <c r="A42" s="3" t="s">
        <v>130</v>
      </c>
      <c r="B42" s="137">
        <v>4230.4052459999984</v>
      </c>
      <c r="C42" s="137">
        <v>3796.6447430000003</v>
      </c>
      <c r="D42" s="214">
        <f t="shared" si="0"/>
        <v>-0.10253403108606074</v>
      </c>
      <c r="E42" s="73">
        <v>18016.081739999994</v>
      </c>
      <c r="F42" s="73">
        <v>19055.628419999994</v>
      </c>
      <c r="G42" s="206">
        <f t="shared" si="1"/>
        <v>5.7701041491833305E-2</v>
      </c>
      <c r="H42" s="206">
        <f t="shared" si="2"/>
        <v>1.4890061801586352E-3</v>
      </c>
    </row>
    <row r="43" spans="1:8" ht="12" customHeight="1" x14ac:dyDescent="0.25">
      <c r="A43" s="3" t="s">
        <v>127</v>
      </c>
      <c r="B43" s="137">
        <v>6107.3034320000024</v>
      </c>
      <c r="C43" s="137">
        <v>9949.2991569999995</v>
      </c>
      <c r="D43" s="214">
        <f t="shared" si="0"/>
        <v>0.62908217477280814</v>
      </c>
      <c r="E43" s="73">
        <v>17212.309039999996</v>
      </c>
      <c r="F43" s="73">
        <v>20084.5615</v>
      </c>
      <c r="G43" s="206">
        <f t="shared" si="1"/>
        <v>0.16687200150340797</v>
      </c>
      <c r="H43" s="206">
        <f t="shared" si="2"/>
        <v>1.569406977304829E-3</v>
      </c>
    </row>
    <row r="44" spans="1:8" ht="12" customHeight="1" x14ac:dyDescent="0.25">
      <c r="A44" s="3" t="s">
        <v>133</v>
      </c>
      <c r="B44" s="137">
        <v>7316.9374549999975</v>
      </c>
      <c r="C44" s="137">
        <v>6620.9275949999983</v>
      </c>
      <c r="D44" s="214">
        <f t="shared" si="0"/>
        <v>-9.5123111859372833E-2</v>
      </c>
      <c r="E44" s="73">
        <v>16653.597239999996</v>
      </c>
      <c r="F44" s="73">
        <v>15253.283639999996</v>
      </c>
      <c r="G44" s="206">
        <f t="shared" si="1"/>
        <v>-8.4084752370293336E-2</v>
      </c>
      <c r="H44" s="206">
        <f t="shared" si="2"/>
        <v>1.1918910836776592E-3</v>
      </c>
    </row>
    <row r="45" spans="1:8" ht="12" customHeight="1" x14ac:dyDescent="0.25">
      <c r="A45" s="3" t="s">
        <v>132</v>
      </c>
      <c r="B45" s="137">
        <v>7933.9592109999976</v>
      </c>
      <c r="C45" s="137">
        <v>4923.2121100000022</v>
      </c>
      <c r="D45" s="214">
        <f t="shared" si="0"/>
        <v>-0.37947599942608234</v>
      </c>
      <c r="E45" s="73">
        <v>15923.820639999996</v>
      </c>
      <c r="F45" s="73">
        <v>12760.458689999996</v>
      </c>
      <c r="G45" s="206">
        <f t="shared" si="1"/>
        <v>-0.19865596464040558</v>
      </c>
      <c r="H45" s="206">
        <f t="shared" si="2"/>
        <v>9.971018237911757E-4</v>
      </c>
    </row>
    <row r="46" spans="1:8" ht="12" customHeight="1" x14ac:dyDescent="0.25">
      <c r="A46" s="3" t="s">
        <v>201</v>
      </c>
      <c r="B46" s="137">
        <v>7479.1203390000037</v>
      </c>
      <c r="C46" s="137">
        <v>3470.4882359999974</v>
      </c>
      <c r="D46" s="214">
        <f t="shared" si="0"/>
        <v>-0.53597641451186773</v>
      </c>
      <c r="E46" s="73">
        <v>15049.748630000007</v>
      </c>
      <c r="F46" s="73">
        <v>11932.715480000006</v>
      </c>
      <c r="G46" s="206">
        <f t="shared" si="1"/>
        <v>-0.20711529651641758</v>
      </c>
      <c r="H46" s="206">
        <f t="shared" si="2"/>
        <v>9.3242199649244781E-4</v>
      </c>
    </row>
    <row r="47" spans="1:8" ht="12" customHeight="1" x14ac:dyDescent="0.25">
      <c r="A47" s="3" t="s">
        <v>80</v>
      </c>
      <c r="B47" s="137">
        <v>4884.8523179999947</v>
      </c>
      <c r="C47" s="137">
        <v>3700.5898199999956</v>
      </c>
      <c r="D47" s="214">
        <f t="shared" si="0"/>
        <v>-0.24243568093883994</v>
      </c>
      <c r="E47" s="73">
        <v>14746.873730000001</v>
      </c>
      <c r="F47" s="73">
        <v>14171.58423</v>
      </c>
      <c r="G47" s="206">
        <f t="shared" si="1"/>
        <v>-3.9010946356017984E-2</v>
      </c>
      <c r="H47" s="206">
        <f t="shared" si="2"/>
        <v>1.1073671272347711E-3</v>
      </c>
    </row>
    <row r="48" spans="1:8" ht="12" customHeight="1" x14ac:dyDescent="0.25">
      <c r="A48" s="3" t="s">
        <v>311</v>
      </c>
      <c r="B48" s="137">
        <v>5430.9590120000048</v>
      </c>
      <c r="C48" s="137">
        <v>5975.438936999999</v>
      </c>
      <c r="D48" s="214">
        <f t="shared" si="0"/>
        <v>0.10025483966955662</v>
      </c>
      <c r="E48" s="73">
        <v>12999.500219999991</v>
      </c>
      <c r="F48" s="73">
        <v>19081.976409999992</v>
      </c>
      <c r="G48" s="206">
        <f t="shared" si="1"/>
        <v>0.46790077211137615</v>
      </c>
      <c r="H48" s="206">
        <f t="shared" si="2"/>
        <v>1.4910650112336355E-3</v>
      </c>
    </row>
    <row r="49" spans="1:8" ht="12" customHeight="1" x14ac:dyDescent="0.25">
      <c r="A49" s="3" t="s">
        <v>193</v>
      </c>
      <c r="B49" s="137">
        <v>3085.8175729999984</v>
      </c>
      <c r="C49" s="137">
        <v>4785.6695029999983</v>
      </c>
      <c r="D49" s="214">
        <f t="shared" si="0"/>
        <v>0.55085950150560015</v>
      </c>
      <c r="E49" s="73">
        <v>12649.059759999996</v>
      </c>
      <c r="F49" s="73">
        <v>22478.381580000005</v>
      </c>
      <c r="G49" s="206">
        <f t="shared" si="1"/>
        <v>0.77707924592807931</v>
      </c>
      <c r="H49" s="206">
        <f t="shared" si="2"/>
        <v>1.7564599998945636E-3</v>
      </c>
    </row>
    <row r="50" spans="1:8" ht="12" customHeight="1" x14ac:dyDescent="0.25">
      <c r="A50" s="3" t="s">
        <v>231</v>
      </c>
      <c r="B50" s="137">
        <v>3698.2398299999995</v>
      </c>
      <c r="C50" s="137">
        <v>3541.8164999999995</v>
      </c>
      <c r="D50" s="214">
        <f t="shared" si="0"/>
        <v>-4.2296697129023175E-2</v>
      </c>
      <c r="E50" s="73">
        <v>12348.203189999997</v>
      </c>
      <c r="F50" s="73">
        <v>25522.513450000002</v>
      </c>
      <c r="G50" s="206">
        <f t="shared" si="1"/>
        <v>1.066900994200437</v>
      </c>
      <c r="H50" s="206">
        <f t="shared" si="2"/>
        <v>1.9943283644398386E-3</v>
      </c>
    </row>
    <row r="51" spans="1:8" ht="12" customHeight="1" x14ac:dyDescent="0.25">
      <c r="A51" s="3" t="s">
        <v>135</v>
      </c>
      <c r="B51" s="137">
        <v>6424.3739369999994</v>
      </c>
      <c r="C51" s="137">
        <v>6153.6614649999992</v>
      </c>
      <c r="D51" s="214">
        <f t="shared" si="0"/>
        <v>-4.2138342919437077E-2</v>
      </c>
      <c r="E51" s="73">
        <v>10646.744190000001</v>
      </c>
      <c r="F51" s="73">
        <v>10071.22976</v>
      </c>
      <c r="G51" s="206">
        <f t="shared" si="1"/>
        <v>-5.4055438895634911E-2</v>
      </c>
      <c r="H51" s="206">
        <f t="shared" si="2"/>
        <v>7.869655633449623E-4</v>
      </c>
    </row>
    <row r="52" spans="1:8" ht="12" customHeight="1" x14ac:dyDescent="0.25">
      <c r="A52" s="3" t="s">
        <v>315</v>
      </c>
      <c r="B52" s="137">
        <v>3211.6426930000011</v>
      </c>
      <c r="C52" s="137">
        <v>2681.6270800000011</v>
      </c>
      <c r="D52" s="214">
        <f t="shared" si="0"/>
        <v>-0.16502944557164034</v>
      </c>
      <c r="E52" s="73">
        <v>9484.5908299999992</v>
      </c>
      <c r="F52" s="73">
        <v>8269.8564000000006</v>
      </c>
      <c r="G52" s="206">
        <f t="shared" si="1"/>
        <v>-0.1280745212706238</v>
      </c>
      <c r="H52" s="206">
        <f t="shared" si="2"/>
        <v>6.4620630803759378E-4</v>
      </c>
    </row>
    <row r="53" spans="1:8" ht="12" customHeight="1" x14ac:dyDescent="0.25">
      <c r="A53" s="3" t="s">
        <v>139</v>
      </c>
      <c r="B53" s="137">
        <v>2285.5800640000007</v>
      </c>
      <c r="C53" s="137">
        <v>6757.7896400000045</v>
      </c>
      <c r="D53" s="214">
        <f t="shared" si="0"/>
        <v>1.9567065912244508</v>
      </c>
      <c r="E53" s="73">
        <v>8998.7126500000013</v>
      </c>
      <c r="F53" s="73">
        <v>27861.597689999995</v>
      </c>
      <c r="G53" s="206">
        <f t="shared" si="1"/>
        <v>2.0961759502343917</v>
      </c>
      <c r="H53" s="206">
        <f t="shared" si="2"/>
        <v>2.1771043302860312E-3</v>
      </c>
    </row>
    <row r="54" spans="1:8" ht="12" customHeight="1" x14ac:dyDescent="0.25">
      <c r="A54" s="3" t="s">
        <v>82</v>
      </c>
      <c r="B54" s="137">
        <v>3006.1600589999994</v>
      </c>
      <c r="C54" s="137">
        <v>2698.5162799999998</v>
      </c>
      <c r="D54" s="214">
        <f t="shared" si="0"/>
        <v>-0.10233779072373728</v>
      </c>
      <c r="E54" s="73">
        <v>8819.4466400000019</v>
      </c>
      <c r="F54" s="73">
        <v>13087.920330000006</v>
      </c>
      <c r="G54" s="206">
        <f t="shared" si="1"/>
        <v>0.48398429790828734</v>
      </c>
      <c r="H54" s="206">
        <f t="shared" si="2"/>
        <v>1.0226896656076725E-3</v>
      </c>
    </row>
    <row r="55" spans="1:8" ht="12" customHeight="1" x14ac:dyDescent="0.25">
      <c r="A55" s="3" t="s">
        <v>143</v>
      </c>
      <c r="B55" s="137">
        <v>2541.3122329999992</v>
      </c>
      <c r="C55" s="137">
        <v>8792.5488050000022</v>
      </c>
      <c r="D55" s="214">
        <f t="shared" si="0"/>
        <v>2.4598459373960777</v>
      </c>
      <c r="E55" s="73">
        <v>8667.112739999995</v>
      </c>
      <c r="F55" s="73">
        <v>13791.127460000002</v>
      </c>
      <c r="G55" s="206">
        <f t="shared" si="1"/>
        <v>0.59120203852338604</v>
      </c>
      <c r="H55" s="206">
        <f t="shared" si="2"/>
        <v>1.0776382476970795E-3</v>
      </c>
    </row>
    <row r="56" spans="1:8" ht="12" customHeight="1" x14ac:dyDescent="0.25">
      <c r="A56" s="3" t="s">
        <v>134</v>
      </c>
      <c r="B56" s="137">
        <v>4157.764936999999</v>
      </c>
      <c r="C56" s="137">
        <v>3350.376126000001</v>
      </c>
      <c r="D56" s="214">
        <f t="shared" si="0"/>
        <v>-0.19418818120645431</v>
      </c>
      <c r="E56" s="73">
        <v>8581.211390000004</v>
      </c>
      <c r="F56" s="73">
        <v>12289.951760000005</v>
      </c>
      <c r="G56" s="206">
        <f t="shared" si="1"/>
        <v>0.43219310205106121</v>
      </c>
      <c r="H56" s="206">
        <f t="shared" si="2"/>
        <v>9.6033642770262983E-4</v>
      </c>
    </row>
    <row r="57" spans="1:8" ht="12" customHeight="1" x14ac:dyDescent="0.25">
      <c r="A57" s="121" t="s">
        <v>18</v>
      </c>
      <c r="B57" s="138">
        <v>50752.366787999978</v>
      </c>
      <c r="C57" s="138">
        <v>51023.388898999998</v>
      </c>
      <c r="D57" s="215">
        <f t="shared" si="0"/>
        <v>5.3400881210547979E-3</v>
      </c>
      <c r="E57" s="153">
        <v>105871.32710999995</v>
      </c>
      <c r="F57" s="153">
        <v>140135.67941999994</v>
      </c>
      <c r="G57" s="215">
        <f t="shared" si="1"/>
        <v>0.32364147352568318</v>
      </c>
      <c r="H57" s="215">
        <f t="shared" si="2"/>
        <v>1.0950197396696993E-2</v>
      </c>
    </row>
    <row r="58" spans="1:8" ht="9" customHeight="1" x14ac:dyDescent="0.25">
      <c r="A58" s="8" t="s">
        <v>43</v>
      </c>
      <c r="B58" s="32"/>
      <c r="C58" s="9"/>
      <c r="D58" s="35"/>
      <c r="E58" s="9"/>
      <c r="F58" s="9"/>
      <c r="G58" s="35"/>
      <c r="H58" s="10"/>
    </row>
    <row r="59" spans="1:8" ht="9" customHeight="1" x14ac:dyDescent="0.25">
      <c r="A59" s="11" t="s">
        <v>20</v>
      </c>
      <c r="B59" s="32"/>
      <c r="C59" s="9"/>
      <c r="D59" s="35"/>
      <c r="E59" s="9"/>
      <c r="F59" s="9"/>
      <c r="G59" s="35"/>
      <c r="H59" s="10"/>
    </row>
    <row r="60" spans="1:8" ht="9" customHeight="1" x14ac:dyDescent="0.25">
      <c r="A60" s="233" t="s">
        <v>372</v>
      </c>
      <c r="B60" s="11"/>
      <c r="C60" s="11"/>
      <c r="D60" s="11"/>
      <c r="E60" s="11"/>
      <c r="F60" s="11"/>
      <c r="G60" s="11"/>
      <c r="H60" s="10"/>
    </row>
    <row r="61" spans="1:8" ht="9" customHeight="1" x14ac:dyDescent="0.25">
      <c r="A61" s="233" t="s">
        <v>373</v>
      </c>
      <c r="B61" s="28"/>
      <c r="C61" s="28"/>
      <c r="D61" s="36"/>
      <c r="E61" s="28"/>
      <c r="F61" s="28"/>
      <c r="G61" s="36"/>
    </row>
    <row r="62" spans="1:8" ht="9" customHeight="1" x14ac:dyDescent="0.25">
      <c r="B62" s="28"/>
      <c r="C62" s="28"/>
      <c r="D62" s="28"/>
      <c r="E62" s="28"/>
      <c r="F62" s="28"/>
      <c r="G62" s="36"/>
    </row>
    <row r="63" spans="1:8" x14ac:dyDescent="0.25">
      <c r="B63" s="28"/>
      <c r="C63" s="28"/>
      <c r="D63" s="28"/>
      <c r="E63" s="28"/>
      <c r="F63" s="28"/>
      <c r="G63" s="36"/>
    </row>
    <row r="64" spans="1:8" x14ac:dyDescent="0.25">
      <c r="B64" s="28"/>
      <c r="C64" s="28"/>
      <c r="D64" s="36"/>
      <c r="E64" s="28"/>
      <c r="F64" s="28"/>
      <c r="G64" s="36"/>
    </row>
    <row r="65" spans="2:7" x14ac:dyDescent="0.25">
      <c r="B65" s="28"/>
      <c r="C65" s="28"/>
      <c r="D65" s="36"/>
      <c r="E65" s="28"/>
      <c r="F65" s="28"/>
      <c r="G65" s="36"/>
    </row>
    <row r="66" spans="2:7" x14ac:dyDescent="0.25">
      <c r="B66" s="28"/>
      <c r="C66" s="28"/>
      <c r="D66" s="36"/>
      <c r="E66" s="28"/>
      <c r="F66" s="28"/>
      <c r="G66" s="36"/>
    </row>
    <row r="67" spans="2:7" x14ac:dyDescent="0.25">
      <c r="B67" s="28"/>
      <c r="C67" s="28"/>
      <c r="D67" s="36"/>
      <c r="E67" s="28"/>
      <c r="F67" s="28"/>
      <c r="G67" s="36"/>
    </row>
    <row r="68" spans="2:7" x14ac:dyDescent="0.25">
      <c r="B68" s="28"/>
      <c r="C68" s="28"/>
      <c r="D68" s="36"/>
      <c r="E68" s="28"/>
      <c r="F68" s="28"/>
      <c r="G68" s="36"/>
    </row>
    <row r="69" spans="2:7" x14ac:dyDescent="0.25">
      <c r="B69" s="28"/>
      <c r="C69" s="28"/>
      <c r="D69" s="36"/>
      <c r="E69" s="28"/>
      <c r="F69" s="28"/>
      <c r="G69" s="36"/>
    </row>
    <row r="70" spans="2:7" x14ac:dyDescent="0.25">
      <c r="B70" s="28"/>
      <c r="C70" s="28"/>
      <c r="D70" s="36"/>
      <c r="E70" s="28"/>
      <c r="F70" s="28"/>
      <c r="G70" s="36"/>
    </row>
    <row r="71" spans="2:7" x14ac:dyDescent="0.25">
      <c r="B71" s="28"/>
      <c r="C71" s="28"/>
      <c r="D71" s="36"/>
      <c r="E71" s="28"/>
      <c r="F71" s="28"/>
      <c r="G71" s="36"/>
    </row>
    <row r="72" spans="2:7" x14ac:dyDescent="0.25">
      <c r="B72" s="28"/>
      <c r="C72" s="28"/>
      <c r="D72" s="36"/>
      <c r="E72" s="28"/>
      <c r="F72" s="28"/>
      <c r="G72" s="36"/>
    </row>
    <row r="73" spans="2:7" x14ac:dyDescent="0.25">
      <c r="B73" s="28"/>
      <c r="C73" s="28"/>
      <c r="D73" s="36"/>
      <c r="E73" s="28"/>
      <c r="F73" s="28"/>
      <c r="G73" s="36"/>
    </row>
    <row r="74" spans="2:7" x14ac:dyDescent="0.25">
      <c r="B74" s="28"/>
      <c r="C74" s="28"/>
      <c r="D74" s="36"/>
      <c r="E74" s="28"/>
      <c r="F74" s="28"/>
      <c r="G74" s="36"/>
    </row>
    <row r="75" spans="2:7" x14ac:dyDescent="0.25">
      <c r="B75" s="28"/>
      <c r="C75" s="28"/>
      <c r="D75" s="36"/>
      <c r="E75" s="28"/>
      <c r="F75" s="28"/>
      <c r="G75" s="36"/>
    </row>
    <row r="76" spans="2:7" x14ac:dyDescent="0.25">
      <c r="B76" s="28"/>
      <c r="C76" s="28"/>
      <c r="D76" s="36"/>
      <c r="E76" s="28"/>
      <c r="F76" s="28"/>
      <c r="G76" s="36"/>
    </row>
    <row r="77" spans="2:7" x14ac:dyDescent="0.25">
      <c r="B77" s="28"/>
      <c r="C77" s="28"/>
      <c r="D77" s="36"/>
      <c r="E77" s="28"/>
      <c r="F77" s="28"/>
      <c r="G77" s="36"/>
    </row>
    <row r="78" spans="2:7" x14ac:dyDescent="0.25">
      <c r="B78" s="28"/>
      <c r="C78" s="28"/>
      <c r="D78" s="36"/>
      <c r="E78" s="28"/>
      <c r="F78" s="28"/>
      <c r="G78" s="36"/>
    </row>
    <row r="79" spans="2:7" x14ac:dyDescent="0.25">
      <c r="B79" s="28"/>
      <c r="C79" s="28"/>
      <c r="D79" s="36"/>
      <c r="E79" s="28"/>
      <c r="F79" s="28"/>
      <c r="G79" s="36"/>
    </row>
    <row r="80" spans="2:7" x14ac:dyDescent="0.25">
      <c r="B80" s="28"/>
      <c r="C80" s="28"/>
      <c r="D80" s="36"/>
      <c r="E80" s="28"/>
      <c r="F80" s="28"/>
      <c r="G80" s="36"/>
    </row>
    <row r="81" spans="2:7" x14ac:dyDescent="0.25">
      <c r="B81" s="28"/>
      <c r="C81" s="28"/>
      <c r="D81" s="36"/>
      <c r="E81" s="28"/>
      <c r="F81" s="28"/>
      <c r="G81" s="36"/>
    </row>
    <row r="82" spans="2:7" x14ac:dyDescent="0.25">
      <c r="B82" s="28"/>
      <c r="C82" s="28"/>
      <c r="D82" s="36"/>
      <c r="E82" s="28"/>
      <c r="F82" s="28"/>
      <c r="G82" s="36"/>
    </row>
    <row r="83" spans="2:7" x14ac:dyDescent="0.25">
      <c r="B83" s="28"/>
      <c r="C83" s="28"/>
      <c r="D83" s="36"/>
      <c r="E83" s="28"/>
      <c r="F83" s="28"/>
      <c r="G83" s="36"/>
    </row>
    <row r="84" spans="2:7" x14ac:dyDescent="0.25">
      <c r="B84" s="28"/>
      <c r="C84" s="28"/>
      <c r="D84" s="36"/>
      <c r="E84" s="28"/>
      <c r="F84" s="28"/>
      <c r="G84" s="36"/>
    </row>
    <row r="85" spans="2:7" x14ac:dyDescent="0.25">
      <c r="B85" s="28"/>
      <c r="C85" s="28"/>
      <c r="D85" s="36"/>
      <c r="E85" s="28"/>
      <c r="F85" s="28"/>
      <c r="G85" s="36"/>
    </row>
    <row r="86" spans="2:7" x14ac:dyDescent="0.25">
      <c r="B86" s="28"/>
      <c r="C86" s="28"/>
      <c r="D86" s="36"/>
      <c r="E86" s="28"/>
      <c r="F86" s="28"/>
      <c r="G86" s="36"/>
    </row>
    <row r="87" spans="2:7" x14ac:dyDescent="0.25">
      <c r="B87" s="28"/>
      <c r="C87" s="28"/>
      <c r="D87" s="36"/>
      <c r="E87" s="28"/>
      <c r="F87" s="28"/>
      <c r="G87" s="36"/>
    </row>
    <row r="88" spans="2:7" x14ac:dyDescent="0.25">
      <c r="B88" s="28"/>
      <c r="C88" s="28"/>
      <c r="D88" s="36"/>
      <c r="E88" s="28"/>
      <c r="F88" s="28"/>
      <c r="G88" s="36"/>
    </row>
    <row r="89" spans="2:7" x14ac:dyDescent="0.25">
      <c r="B89" s="28"/>
      <c r="C89" s="28"/>
      <c r="D89" s="36"/>
      <c r="E89" s="28"/>
      <c r="F89" s="28"/>
      <c r="G89" s="36"/>
    </row>
    <row r="90" spans="2:7" x14ac:dyDescent="0.25">
      <c r="B90" s="28"/>
      <c r="C90" s="28"/>
      <c r="D90" s="36"/>
      <c r="E90" s="28"/>
      <c r="F90" s="28"/>
      <c r="G90" s="36"/>
    </row>
    <row r="91" spans="2:7" x14ac:dyDescent="0.25">
      <c r="B91" s="28"/>
      <c r="C91" s="28"/>
      <c r="D91" s="36"/>
      <c r="E91" s="28"/>
      <c r="F91" s="28"/>
      <c r="G91" s="36"/>
    </row>
    <row r="92" spans="2:7" x14ac:dyDescent="0.25">
      <c r="B92" s="28"/>
      <c r="C92" s="28"/>
      <c r="D92" s="36"/>
      <c r="E92" s="28"/>
      <c r="F92" s="28"/>
      <c r="G92" s="36"/>
    </row>
    <row r="93" spans="2:7" x14ac:dyDescent="0.25">
      <c r="B93" s="28"/>
      <c r="C93" s="28"/>
      <c r="D93" s="36"/>
      <c r="E93" s="28"/>
      <c r="F93" s="28"/>
      <c r="G93" s="36"/>
    </row>
    <row r="94" spans="2:7" x14ac:dyDescent="0.25">
      <c r="B94" s="28"/>
      <c r="C94" s="28"/>
      <c r="D94" s="36"/>
      <c r="E94" s="28"/>
      <c r="F94" s="28"/>
      <c r="G94" s="36"/>
    </row>
    <row r="95" spans="2:7" x14ac:dyDescent="0.25">
      <c r="B95" s="28"/>
      <c r="C95" s="28"/>
      <c r="D95" s="36"/>
      <c r="E95" s="28"/>
      <c r="F95" s="28"/>
      <c r="G95" s="36"/>
    </row>
    <row r="96" spans="2:7" x14ac:dyDescent="0.25">
      <c r="B96" s="28"/>
      <c r="C96" s="28"/>
      <c r="D96" s="36"/>
      <c r="E96" s="28"/>
      <c r="F96" s="28"/>
      <c r="G96" s="36"/>
    </row>
    <row r="97" spans="2:7" x14ac:dyDescent="0.25">
      <c r="B97" s="28"/>
      <c r="C97" s="28"/>
      <c r="D97" s="36"/>
      <c r="E97" s="28"/>
      <c r="F97" s="28"/>
      <c r="G97" s="36"/>
    </row>
    <row r="98" spans="2:7" x14ac:dyDescent="0.25">
      <c r="B98" s="28"/>
      <c r="C98" s="28"/>
      <c r="D98" s="36"/>
      <c r="E98" s="28"/>
      <c r="F98" s="28"/>
      <c r="G98" s="36"/>
    </row>
    <row r="99" spans="2:7" x14ac:dyDescent="0.25">
      <c r="B99" s="28"/>
      <c r="C99" s="28"/>
      <c r="D99" s="36"/>
      <c r="E99" s="28"/>
      <c r="F99" s="28"/>
      <c r="G99" s="36"/>
    </row>
    <row r="100" spans="2:7" x14ac:dyDescent="0.25">
      <c r="B100" s="28"/>
      <c r="C100" s="28"/>
      <c r="D100" s="36"/>
      <c r="E100" s="28"/>
      <c r="F100" s="28"/>
      <c r="G100" s="36"/>
    </row>
    <row r="101" spans="2:7" x14ac:dyDescent="0.25">
      <c r="B101" s="28"/>
      <c r="C101" s="28"/>
      <c r="D101" s="36"/>
      <c r="E101" s="28"/>
      <c r="F101" s="28"/>
      <c r="G101" s="36"/>
    </row>
    <row r="102" spans="2:7" x14ac:dyDescent="0.25">
      <c r="B102" s="28"/>
      <c r="C102" s="28"/>
      <c r="D102" s="36"/>
      <c r="E102" s="28"/>
      <c r="F102" s="28"/>
      <c r="G102" s="36"/>
    </row>
    <row r="103" spans="2:7" x14ac:dyDescent="0.25">
      <c r="B103" s="28"/>
      <c r="C103" s="28"/>
      <c r="D103" s="36"/>
      <c r="E103" s="28"/>
      <c r="F103" s="28"/>
      <c r="G103" s="36"/>
    </row>
    <row r="104" spans="2:7" x14ac:dyDescent="0.25">
      <c r="B104" s="28"/>
      <c r="C104" s="28"/>
      <c r="D104" s="36"/>
      <c r="E104" s="28"/>
      <c r="F104" s="28"/>
      <c r="G104" s="36"/>
    </row>
    <row r="105" spans="2:7" x14ac:dyDescent="0.25">
      <c r="B105" s="28"/>
      <c r="C105" s="28"/>
      <c r="D105" s="36"/>
      <c r="E105" s="28"/>
      <c r="F105" s="28"/>
      <c r="G105" s="36"/>
    </row>
    <row r="106" spans="2:7" x14ac:dyDescent="0.25">
      <c r="B106" s="28"/>
      <c r="C106" s="28"/>
      <c r="D106" s="36"/>
      <c r="E106" s="28"/>
      <c r="F106" s="28"/>
      <c r="G106" s="36"/>
    </row>
    <row r="107" spans="2:7" x14ac:dyDescent="0.25">
      <c r="B107" s="28"/>
      <c r="C107" s="28"/>
      <c r="D107" s="36"/>
      <c r="E107" s="28"/>
      <c r="F107" s="28"/>
      <c r="G107" s="36"/>
    </row>
    <row r="108" spans="2:7" x14ac:dyDescent="0.25">
      <c r="B108" s="28"/>
      <c r="C108" s="28"/>
      <c r="D108" s="36"/>
      <c r="E108" s="28"/>
      <c r="F108" s="28"/>
      <c r="G108" s="36"/>
    </row>
    <row r="109" spans="2:7" x14ac:dyDescent="0.25">
      <c r="B109" s="28"/>
      <c r="C109" s="28"/>
      <c r="D109" s="36"/>
      <c r="E109" s="28"/>
      <c r="F109" s="28"/>
      <c r="G109" s="36"/>
    </row>
    <row r="110" spans="2:7" x14ac:dyDescent="0.25">
      <c r="B110" s="28"/>
      <c r="C110" s="28"/>
      <c r="D110" s="36"/>
      <c r="E110" s="28"/>
      <c r="F110" s="28"/>
      <c r="G110" s="36"/>
    </row>
    <row r="111" spans="2:7" x14ac:dyDescent="0.25">
      <c r="B111" s="28"/>
      <c r="C111" s="28"/>
      <c r="D111" s="36"/>
      <c r="E111" s="28"/>
      <c r="F111" s="28"/>
      <c r="G111" s="36"/>
    </row>
    <row r="112" spans="2:7" x14ac:dyDescent="0.25">
      <c r="B112" s="28"/>
      <c r="C112" s="28"/>
      <c r="D112" s="36"/>
      <c r="E112" s="28"/>
      <c r="F112" s="28"/>
      <c r="G112" s="36"/>
    </row>
    <row r="113" spans="2:7" x14ac:dyDescent="0.25">
      <c r="B113" s="28"/>
      <c r="C113" s="28"/>
      <c r="D113" s="36"/>
      <c r="E113" s="28"/>
      <c r="F113" s="28"/>
      <c r="G113" s="36"/>
    </row>
    <row r="114" spans="2:7" x14ac:dyDescent="0.25">
      <c r="B114" s="28"/>
      <c r="C114" s="28"/>
      <c r="D114" s="36"/>
      <c r="E114" s="28"/>
      <c r="F114" s="28"/>
      <c r="G114" s="36"/>
    </row>
    <row r="115" spans="2:7" x14ac:dyDescent="0.25">
      <c r="B115" s="28"/>
      <c r="C115" s="28"/>
      <c r="D115" s="36"/>
      <c r="E115" s="28"/>
      <c r="F115" s="28"/>
      <c r="G115" s="36"/>
    </row>
    <row r="116" spans="2:7" x14ac:dyDescent="0.25">
      <c r="B116" s="28"/>
      <c r="C116" s="28"/>
      <c r="D116" s="36"/>
      <c r="E116" s="28"/>
      <c r="F116" s="28"/>
      <c r="G116" s="36"/>
    </row>
    <row r="117" spans="2:7" x14ac:dyDescent="0.25">
      <c r="B117" s="28"/>
      <c r="C117" s="28"/>
      <c r="D117" s="36"/>
      <c r="E117" s="28"/>
      <c r="F117" s="28"/>
      <c r="G117" s="36"/>
    </row>
    <row r="118" spans="2:7" x14ac:dyDescent="0.25">
      <c r="B118" s="28"/>
      <c r="C118" s="28"/>
      <c r="D118" s="36"/>
      <c r="E118" s="28"/>
      <c r="F118" s="28"/>
      <c r="G118" s="36"/>
    </row>
    <row r="119" spans="2:7" x14ac:dyDescent="0.25">
      <c r="B119" s="28"/>
      <c r="C119" s="28"/>
      <c r="D119" s="36"/>
      <c r="E119" s="28"/>
      <c r="F119" s="28"/>
      <c r="G119" s="36"/>
    </row>
    <row r="120" spans="2:7" x14ac:dyDescent="0.25">
      <c r="B120" s="28"/>
      <c r="C120" s="28"/>
      <c r="D120" s="36"/>
      <c r="E120" s="28"/>
      <c r="F120" s="28"/>
      <c r="G120" s="36"/>
    </row>
    <row r="121" spans="2:7" x14ac:dyDescent="0.25">
      <c r="B121" s="28"/>
      <c r="C121" s="28"/>
      <c r="D121" s="36"/>
      <c r="E121" s="28"/>
      <c r="F121" s="28"/>
      <c r="G121" s="36"/>
    </row>
    <row r="122" spans="2:7" x14ac:dyDescent="0.25">
      <c r="B122" s="28"/>
      <c r="C122" s="28"/>
      <c r="D122" s="36"/>
      <c r="E122" s="28"/>
      <c r="F122" s="28"/>
      <c r="G122" s="36"/>
    </row>
    <row r="123" spans="2:7" x14ac:dyDescent="0.25">
      <c r="B123" s="28"/>
      <c r="C123" s="28"/>
      <c r="D123" s="36"/>
      <c r="E123" s="28"/>
      <c r="F123" s="28"/>
      <c r="G123" s="36"/>
    </row>
    <row r="124" spans="2:7" x14ac:dyDescent="0.25">
      <c r="B124" s="28"/>
      <c r="C124" s="28"/>
      <c r="D124" s="36"/>
      <c r="E124" s="28"/>
      <c r="F124" s="28"/>
      <c r="G124" s="36"/>
    </row>
    <row r="125" spans="2:7" x14ac:dyDescent="0.25">
      <c r="B125" s="28"/>
      <c r="C125" s="28"/>
      <c r="D125" s="36"/>
      <c r="E125" s="28"/>
      <c r="F125" s="28"/>
      <c r="G125" s="36"/>
    </row>
    <row r="126" spans="2:7" x14ac:dyDescent="0.25">
      <c r="B126" s="28"/>
      <c r="C126" s="28"/>
      <c r="D126" s="36"/>
      <c r="E126" s="28"/>
      <c r="F126" s="28"/>
      <c r="G126" s="36"/>
    </row>
    <row r="127" spans="2:7" x14ac:dyDescent="0.25">
      <c r="B127" s="28"/>
      <c r="C127" s="28"/>
      <c r="D127" s="36"/>
      <c r="E127" s="28"/>
      <c r="F127" s="28"/>
      <c r="G127" s="36"/>
    </row>
    <row r="128" spans="2:7" x14ac:dyDescent="0.25">
      <c r="B128" s="28"/>
      <c r="C128" s="28"/>
      <c r="D128" s="36"/>
      <c r="E128" s="28"/>
      <c r="F128" s="28"/>
      <c r="G128" s="36"/>
    </row>
    <row r="129" spans="2:7" x14ac:dyDescent="0.25">
      <c r="B129" s="28"/>
      <c r="C129" s="28"/>
      <c r="D129" s="36"/>
      <c r="E129" s="28"/>
      <c r="F129" s="28"/>
      <c r="G129" s="36"/>
    </row>
    <row r="130" spans="2:7" x14ac:dyDescent="0.25">
      <c r="B130" s="28"/>
      <c r="C130" s="28"/>
      <c r="D130" s="36"/>
      <c r="E130" s="28"/>
      <c r="F130" s="28"/>
      <c r="G130" s="36"/>
    </row>
    <row r="131" spans="2:7" x14ac:dyDescent="0.25">
      <c r="B131" s="28"/>
      <c r="C131" s="28"/>
      <c r="D131" s="36"/>
      <c r="E131" s="28"/>
      <c r="F131" s="28"/>
      <c r="G131" s="36"/>
    </row>
    <row r="132" spans="2:7" x14ac:dyDescent="0.25">
      <c r="B132" s="28"/>
      <c r="C132" s="28"/>
      <c r="D132" s="36"/>
      <c r="E132" s="28"/>
      <c r="F132" s="28"/>
      <c r="G132" s="36"/>
    </row>
    <row r="133" spans="2:7" x14ac:dyDescent="0.25">
      <c r="B133" s="28"/>
      <c r="C133" s="28"/>
      <c r="D133" s="36"/>
      <c r="E133" s="28"/>
      <c r="F133" s="28"/>
      <c r="G133" s="36"/>
    </row>
    <row r="134" spans="2:7" x14ac:dyDescent="0.25">
      <c r="B134" s="28"/>
      <c r="C134" s="28"/>
      <c r="D134" s="36"/>
      <c r="E134" s="28"/>
      <c r="F134" s="28"/>
      <c r="G134" s="36"/>
    </row>
    <row r="135" spans="2:7" x14ac:dyDescent="0.25">
      <c r="B135" s="28"/>
      <c r="C135" s="28"/>
      <c r="D135" s="36"/>
      <c r="E135" s="28"/>
      <c r="F135" s="28"/>
      <c r="G135" s="36"/>
    </row>
    <row r="136" spans="2:7" x14ac:dyDescent="0.25">
      <c r="B136" s="28"/>
      <c r="C136" s="28"/>
      <c r="D136" s="36"/>
      <c r="E136" s="28"/>
      <c r="F136" s="28"/>
      <c r="G136" s="36"/>
    </row>
    <row r="137" spans="2:7" x14ac:dyDescent="0.25">
      <c r="B137" s="28"/>
      <c r="C137" s="28"/>
      <c r="D137" s="36"/>
      <c r="E137" s="28"/>
      <c r="F137" s="28"/>
      <c r="G137" s="36"/>
    </row>
    <row r="138" spans="2:7" x14ac:dyDescent="0.25">
      <c r="B138" s="28"/>
      <c r="C138" s="28"/>
      <c r="D138" s="36"/>
      <c r="E138" s="28"/>
      <c r="F138" s="28"/>
      <c r="G138" s="36"/>
    </row>
    <row r="139" spans="2:7" x14ac:dyDescent="0.25">
      <c r="B139" s="28"/>
      <c r="C139" s="28"/>
      <c r="D139" s="36"/>
      <c r="E139" s="28"/>
      <c r="F139" s="28"/>
      <c r="G139" s="36"/>
    </row>
    <row r="140" spans="2:7" x14ac:dyDescent="0.25">
      <c r="B140" s="28"/>
      <c r="C140" s="28"/>
      <c r="D140" s="36"/>
      <c r="E140" s="28"/>
      <c r="F140" s="28"/>
      <c r="G140" s="36"/>
    </row>
    <row r="141" spans="2:7" x14ac:dyDescent="0.25">
      <c r="B141" s="28"/>
      <c r="C141" s="28"/>
      <c r="D141" s="36"/>
      <c r="E141" s="28"/>
      <c r="F141" s="28"/>
      <c r="G141" s="36"/>
    </row>
    <row r="142" spans="2:7" x14ac:dyDescent="0.25">
      <c r="B142" s="28"/>
      <c r="C142" s="28"/>
      <c r="D142" s="36"/>
      <c r="E142" s="28"/>
      <c r="F142" s="28"/>
      <c r="G142" s="36"/>
    </row>
    <row r="143" spans="2:7" x14ac:dyDescent="0.25">
      <c r="B143" s="28"/>
      <c r="C143" s="28"/>
      <c r="D143" s="36"/>
      <c r="E143" s="28"/>
      <c r="F143" s="28"/>
      <c r="G143" s="36"/>
    </row>
    <row r="144" spans="2:7" x14ac:dyDescent="0.25">
      <c r="B144" s="28"/>
      <c r="C144" s="28"/>
      <c r="D144" s="36"/>
      <c r="E144" s="28"/>
      <c r="F144" s="28"/>
      <c r="G144" s="36"/>
    </row>
    <row r="145" spans="2:7" x14ac:dyDescent="0.25">
      <c r="B145" s="28"/>
      <c r="C145" s="28"/>
      <c r="D145" s="36"/>
      <c r="E145" s="28"/>
      <c r="F145" s="28"/>
      <c r="G145" s="36"/>
    </row>
    <row r="146" spans="2:7" x14ac:dyDescent="0.25">
      <c r="B146" s="28"/>
      <c r="C146" s="28"/>
      <c r="D146" s="36"/>
      <c r="E146" s="28"/>
      <c r="F146" s="28"/>
      <c r="G146" s="36"/>
    </row>
    <row r="147" spans="2:7" x14ac:dyDescent="0.25">
      <c r="B147" s="28"/>
      <c r="C147" s="28"/>
      <c r="D147" s="36"/>
      <c r="E147" s="28"/>
      <c r="F147" s="28"/>
      <c r="G147" s="36"/>
    </row>
    <row r="148" spans="2:7" x14ac:dyDescent="0.25">
      <c r="B148" s="28"/>
      <c r="C148" s="28"/>
      <c r="D148" s="36"/>
      <c r="E148" s="28"/>
      <c r="F148" s="28"/>
      <c r="G148" s="36"/>
    </row>
    <row r="149" spans="2:7" x14ac:dyDescent="0.25">
      <c r="B149" s="28"/>
      <c r="C149" s="28"/>
      <c r="D149" s="36"/>
      <c r="E149" s="28"/>
      <c r="F149" s="28"/>
      <c r="G149" s="36"/>
    </row>
    <row r="150" spans="2:7" x14ac:dyDescent="0.25">
      <c r="B150" s="28"/>
      <c r="C150" s="28"/>
      <c r="D150" s="36"/>
      <c r="E150" s="28"/>
      <c r="F150" s="28"/>
      <c r="G150" s="36"/>
    </row>
    <row r="151" spans="2:7" x14ac:dyDescent="0.25">
      <c r="B151" s="28"/>
      <c r="C151" s="28"/>
      <c r="D151" s="36"/>
      <c r="E151" s="28"/>
      <c r="F151" s="28"/>
      <c r="G151" s="36"/>
    </row>
    <row r="152" spans="2:7" x14ac:dyDescent="0.25">
      <c r="B152" s="28"/>
      <c r="C152" s="28"/>
      <c r="D152" s="36"/>
      <c r="E152" s="28"/>
      <c r="F152" s="28"/>
      <c r="G152" s="36"/>
    </row>
    <row r="153" spans="2:7" x14ac:dyDescent="0.25">
      <c r="B153" s="28"/>
      <c r="C153" s="28"/>
      <c r="D153" s="36"/>
      <c r="E153" s="28"/>
      <c r="F153" s="28"/>
      <c r="G153" s="36"/>
    </row>
    <row r="154" spans="2:7" x14ac:dyDescent="0.25">
      <c r="B154" s="28"/>
      <c r="C154" s="28"/>
      <c r="D154" s="36"/>
      <c r="E154" s="28"/>
      <c r="F154" s="28"/>
      <c r="G154" s="36"/>
    </row>
    <row r="155" spans="2:7" x14ac:dyDescent="0.25">
      <c r="B155" s="28"/>
      <c r="C155" s="28"/>
      <c r="D155" s="36"/>
      <c r="E155" s="28"/>
      <c r="F155" s="28"/>
      <c r="G155" s="36"/>
    </row>
    <row r="156" spans="2:7" x14ac:dyDescent="0.25">
      <c r="B156" s="28"/>
      <c r="C156" s="28"/>
      <c r="D156" s="36"/>
      <c r="E156" s="28"/>
      <c r="F156" s="28"/>
      <c r="G156" s="36"/>
    </row>
    <row r="157" spans="2:7" x14ac:dyDescent="0.25">
      <c r="B157" s="28"/>
      <c r="C157" s="28"/>
      <c r="D157" s="36"/>
      <c r="E157" s="28"/>
      <c r="F157" s="28"/>
      <c r="G157" s="36"/>
    </row>
    <row r="158" spans="2:7" x14ac:dyDescent="0.25">
      <c r="B158" s="28"/>
      <c r="C158" s="28"/>
      <c r="D158" s="36"/>
      <c r="E158" s="28"/>
      <c r="F158" s="28"/>
      <c r="G158" s="36"/>
    </row>
    <row r="159" spans="2:7" x14ac:dyDescent="0.25">
      <c r="B159" s="28"/>
      <c r="C159" s="28"/>
      <c r="D159" s="36"/>
      <c r="E159" s="28"/>
      <c r="F159" s="28"/>
      <c r="G159" s="36"/>
    </row>
    <row r="160" spans="2:7" x14ac:dyDescent="0.25">
      <c r="B160" s="28"/>
      <c r="C160" s="28"/>
      <c r="D160" s="36"/>
      <c r="E160" s="28"/>
      <c r="F160" s="28"/>
      <c r="G160" s="36"/>
    </row>
    <row r="161" spans="2:7" x14ac:dyDescent="0.25">
      <c r="B161" s="28"/>
      <c r="C161" s="28"/>
      <c r="D161" s="36"/>
      <c r="E161" s="28"/>
      <c r="F161" s="28"/>
      <c r="G161" s="36"/>
    </row>
    <row r="162" spans="2:7" x14ac:dyDescent="0.25">
      <c r="B162" s="28"/>
      <c r="C162" s="28"/>
      <c r="D162" s="36"/>
      <c r="E162" s="28"/>
      <c r="F162" s="28"/>
      <c r="G162" s="36"/>
    </row>
    <row r="163" spans="2:7" x14ac:dyDescent="0.25">
      <c r="B163" s="28"/>
      <c r="C163" s="28"/>
      <c r="D163" s="36"/>
      <c r="E163" s="28"/>
      <c r="F163" s="28"/>
      <c r="G163" s="36"/>
    </row>
    <row r="164" spans="2:7" x14ac:dyDescent="0.25">
      <c r="B164" s="28"/>
      <c r="C164" s="28"/>
      <c r="D164" s="36"/>
      <c r="E164" s="28"/>
      <c r="F164" s="28"/>
      <c r="G164" s="36"/>
    </row>
    <row r="165" spans="2:7" x14ac:dyDescent="0.25">
      <c r="B165" s="28"/>
      <c r="C165" s="28"/>
      <c r="D165" s="36"/>
      <c r="E165" s="28"/>
      <c r="F165" s="28"/>
      <c r="G165" s="36"/>
    </row>
    <row r="166" spans="2:7" x14ac:dyDescent="0.25">
      <c r="B166" s="28"/>
      <c r="C166" s="28"/>
      <c r="D166" s="36"/>
      <c r="E166" s="28"/>
      <c r="F166" s="28"/>
      <c r="G166" s="36"/>
    </row>
    <row r="167" spans="2:7" x14ac:dyDescent="0.25">
      <c r="B167" s="28"/>
      <c r="C167" s="28"/>
      <c r="D167" s="36"/>
      <c r="E167" s="28"/>
      <c r="F167" s="28"/>
      <c r="G167" s="36"/>
    </row>
    <row r="168" spans="2:7" x14ac:dyDescent="0.25">
      <c r="B168" s="28"/>
      <c r="C168" s="28"/>
      <c r="D168" s="36"/>
      <c r="E168" s="28"/>
      <c r="F168" s="28"/>
      <c r="G168" s="36"/>
    </row>
    <row r="169" spans="2:7" x14ac:dyDescent="0.25">
      <c r="B169" s="28"/>
      <c r="C169" s="28"/>
      <c r="D169" s="36"/>
      <c r="E169" s="28"/>
      <c r="F169" s="28"/>
      <c r="G169" s="36"/>
    </row>
    <row r="170" spans="2:7" x14ac:dyDescent="0.25">
      <c r="B170" s="28"/>
      <c r="C170" s="28"/>
      <c r="D170" s="36"/>
      <c r="E170" s="28"/>
      <c r="F170" s="28"/>
      <c r="G170" s="36"/>
    </row>
    <row r="171" spans="2:7" x14ac:dyDescent="0.25">
      <c r="B171" s="28"/>
      <c r="C171" s="28"/>
      <c r="D171" s="36"/>
      <c r="E171" s="28"/>
      <c r="F171" s="28"/>
      <c r="G171" s="36"/>
    </row>
    <row r="172" spans="2:7" x14ac:dyDescent="0.25">
      <c r="B172" s="28"/>
      <c r="C172" s="28"/>
      <c r="D172" s="36"/>
      <c r="E172" s="28"/>
      <c r="F172" s="28"/>
      <c r="G172" s="36"/>
    </row>
    <row r="173" spans="2:7" x14ac:dyDescent="0.25">
      <c r="B173" s="28"/>
      <c r="C173" s="28"/>
      <c r="D173" s="36"/>
      <c r="E173" s="28"/>
      <c r="F173" s="28"/>
      <c r="G173" s="36"/>
    </row>
    <row r="174" spans="2:7" x14ac:dyDescent="0.25">
      <c r="B174" s="28"/>
      <c r="C174" s="28"/>
      <c r="D174" s="36"/>
      <c r="E174" s="28"/>
      <c r="F174" s="28"/>
      <c r="G174" s="36"/>
    </row>
    <row r="175" spans="2:7" x14ac:dyDescent="0.25">
      <c r="B175" s="28"/>
      <c r="C175" s="28"/>
      <c r="D175" s="36"/>
      <c r="E175" s="28"/>
      <c r="F175" s="28"/>
      <c r="G175" s="36"/>
    </row>
    <row r="176" spans="2:7" x14ac:dyDescent="0.25">
      <c r="B176" s="28"/>
      <c r="C176" s="28"/>
      <c r="D176" s="36"/>
      <c r="E176" s="28"/>
      <c r="F176" s="28"/>
      <c r="G176" s="36"/>
    </row>
    <row r="177" spans="2:7" x14ac:dyDescent="0.25">
      <c r="B177" s="28"/>
      <c r="C177" s="28"/>
      <c r="D177" s="36"/>
      <c r="E177" s="28"/>
      <c r="F177" s="28"/>
      <c r="G177" s="36"/>
    </row>
    <row r="178" spans="2:7" x14ac:dyDescent="0.25">
      <c r="B178" s="28"/>
      <c r="C178" s="28"/>
      <c r="D178" s="36"/>
      <c r="E178" s="28"/>
      <c r="F178" s="28"/>
      <c r="G178" s="36"/>
    </row>
    <row r="179" spans="2:7" x14ac:dyDescent="0.25">
      <c r="B179" s="28"/>
      <c r="C179" s="28"/>
      <c r="D179" s="36"/>
      <c r="E179" s="28"/>
      <c r="F179" s="28"/>
      <c r="G179" s="36"/>
    </row>
    <row r="180" spans="2:7" x14ac:dyDescent="0.25">
      <c r="B180" s="28"/>
      <c r="C180" s="28"/>
      <c r="D180" s="36"/>
      <c r="E180" s="28"/>
      <c r="F180" s="28"/>
      <c r="G180" s="36"/>
    </row>
    <row r="181" spans="2:7" x14ac:dyDescent="0.25">
      <c r="B181" s="28"/>
      <c r="C181" s="28"/>
      <c r="D181" s="36"/>
      <c r="E181" s="28"/>
      <c r="F181" s="28"/>
      <c r="G181" s="36"/>
    </row>
    <row r="182" spans="2:7" x14ac:dyDescent="0.25">
      <c r="B182" s="28"/>
      <c r="C182" s="28"/>
      <c r="D182" s="36"/>
      <c r="E182" s="28"/>
      <c r="F182" s="28"/>
      <c r="G182" s="36"/>
    </row>
    <row r="183" spans="2:7" x14ac:dyDescent="0.25">
      <c r="B183" s="28"/>
      <c r="C183" s="28"/>
      <c r="D183" s="36"/>
      <c r="E183" s="28"/>
      <c r="F183" s="28"/>
      <c r="G183" s="36"/>
    </row>
    <row r="184" spans="2:7" x14ac:dyDescent="0.25">
      <c r="B184" s="28"/>
      <c r="C184" s="28"/>
      <c r="D184" s="36"/>
      <c r="E184" s="28"/>
      <c r="F184" s="28"/>
      <c r="G184" s="36"/>
    </row>
    <row r="185" spans="2:7" x14ac:dyDescent="0.25">
      <c r="B185" s="28"/>
      <c r="C185" s="28"/>
      <c r="D185" s="36"/>
      <c r="E185" s="28"/>
      <c r="F185" s="28"/>
      <c r="G185" s="36"/>
    </row>
    <row r="186" spans="2:7" x14ac:dyDescent="0.25">
      <c r="B186" s="28"/>
      <c r="C186" s="28"/>
      <c r="D186" s="36"/>
      <c r="E186" s="28"/>
      <c r="F186" s="28"/>
      <c r="G186" s="36"/>
    </row>
    <row r="187" spans="2:7" x14ac:dyDescent="0.25">
      <c r="B187" s="28"/>
      <c r="C187" s="28"/>
      <c r="D187" s="36"/>
      <c r="E187" s="28"/>
      <c r="F187" s="28"/>
      <c r="G187" s="36"/>
    </row>
    <row r="188" spans="2:7" x14ac:dyDescent="0.25">
      <c r="B188" s="28"/>
      <c r="C188" s="28"/>
      <c r="D188" s="36"/>
      <c r="E188" s="28"/>
      <c r="F188" s="28"/>
      <c r="G188" s="36"/>
    </row>
    <row r="189" spans="2:7" x14ac:dyDescent="0.25">
      <c r="B189" s="28"/>
      <c r="C189" s="28"/>
      <c r="D189" s="36"/>
      <c r="E189" s="28"/>
      <c r="F189" s="28"/>
      <c r="G189" s="36"/>
    </row>
    <row r="190" spans="2:7" x14ac:dyDescent="0.25">
      <c r="B190" s="28"/>
      <c r="C190" s="28"/>
      <c r="D190" s="36"/>
      <c r="E190" s="28"/>
      <c r="F190" s="28"/>
      <c r="G190" s="36"/>
    </row>
    <row r="191" spans="2:7" x14ac:dyDescent="0.25">
      <c r="B191" s="28"/>
      <c r="C191" s="28"/>
      <c r="D191" s="36"/>
      <c r="E191" s="28"/>
      <c r="F191" s="28"/>
      <c r="G191" s="36"/>
    </row>
    <row r="192" spans="2:7" x14ac:dyDescent="0.25">
      <c r="B192" s="28"/>
      <c r="C192" s="28"/>
      <c r="D192" s="36"/>
      <c r="E192" s="28"/>
      <c r="F192" s="28"/>
      <c r="G192" s="36"/>
    </row>
    <row r="193" spans="2:7" x14ac:dyDescent="0.25">
      <c r="B193" s="28"/>
      <c r="C193" s="28"/>
      <c r="D193" s="36"/>
      <c r="E193" s="28"/>
      <c r="F193" s="28"/>
      <c r="G193" s="36"/>
    </row>
    <row r="194" spans="2:7" x14ac:dyDescent="0.25">
      <c r="B194" s="28"/>
      <c r="C194" s="28"/>
      <c r="D194" s="36"/>
      <c r="E194" s="28"/>
      <c r="F194" s="28"/>
      <c r="G194" s="36"/>
    </row>
    <row r="195" spans="2:7" x14ac:dyDescent="0.25">
      <c r="B195" s="28"/>
      <c r="C195" s="28"/>
      <c r="D195" s="36"/>
      <c r="E195" s="28"/>
      <c r="F195" s="28"/>
      <c r="G195" s="36"/>
    </row>
    <row r="196" spans="2:7" x14ac:dyDescent="0.25">
      <c r="B196" s="28"/>
      <c r="C196" s="28"/>
      <c r="D196" s="36"/>
      <c r="E196" s="28"/>
      <c r="F196" s="28"/>
      <c r="G196" s="36"/>
    </row>
    <row r="197" spans="2:7" x14ac:dyDescent="0.25">
      <c r="B197" s="28"/>
      <c r="C197" s="28"/>
      <c r="D197" s="36"/>
      <c r="E197" s="28"/>
      <c r="F197" s="28"/>
      <c r="G197" s="36"/>
    </row>
    <row r="198" spans="2:7" x14ac:dyDescent="0.25">
      <c r="B198" s="28"/>
      <c r="C198" s="28"/>
      <c r="D198" s="36"/>
      <c r="E198" s="28"/>
      <c r="F198" s="28"/>
      <c r="G198" s="36"/>
    </row>
    <row r="199" spans="2:7" x14ac:dyDescent="0.25">
      <c r="B199" s="28"/>
      <c r="C199" s="28"/>
      <c r="D199" s="36"/>
      <c r="E199" s="28"/>
      <c r="F199" s="28"/>
      <c r="G199" s="36"/>
    </row>
    <row r="200" spans="2:7" x14ac:dyDescent="0.25">
      <c r="B200" s="28"/>
      <c r="C200" s="28"/>
      <c r="D200" s="36"/>
      <c r="E200" s="28"/>
      <c r="F200" s="28"/>
      <c r="G200" s="36"/>
    </row>
    <row r="201" spans="2:7" x14ac:dyDescent="0.25">
      <c r="B201" s="28"/>
      <c r="C201" s="28"/>
      <c r="D201" s="36"/>
      <c r="E201" s="28"/>
      <c r="F201" s="28"/>
      <c r="G201" s="36"/>
    </row>
    <row r="202" spans="2:7" x14ac:dyDescent="0.25">
      <c r="B202" s="28"/>
      <c r="C202" s="28"/>
      <c r="D202" s="36"/>
      <c r="E202" s="28"/>
      <c r="F202" s="28"/>
      <c r="G202" s="36"/>
    </row>
    <row r="203" spans="2:7" x14ac:dyDescent="0.25">
      <c r="B203" s="28"/>
      <c r="C203" s="28"/>
      <c r="D203" s="36"/>
      <c r="E203" s="28"/>
      <c r="F203" s="28"/>
      <c r="G203" s="36"/>
    </row>
    <row r="204" spans="2:7" x14ac:dyDescent="0.25">
      <c r="B204" s="28"/>
      <c r="C204" s="28"/>
      <c r="D204" s="36"/>
      <c r="E204" s="28"/>
      <c r="F204" s="28"/>
      <c r="G204" s="36"/>
    </row>
    <row r="205" spans="2:7" x14ac:dyDescent="0.25">
      <c r="B205" s="28"/>
      <c r="C205" s="28"/>
      <c r="D205" s="36"/>
      <c r="E205" s="28"/>
      <c r="F205" s="28"/>
      <c r="G205" s="36"/>
    </row>
    <row r="206" spans="2:7" x14ac:dyDescent="0.25">
      <c r="B206" s="28"/>
      <c r="C206" s="28"/>
      <c r="D206" s="36"/>
      <c r="E206" s="28"/>
      <c r="F206" s="28"/>
      <c r="G206" s="36"/>
    </row>
    <row r="207" spans="2:7" x14ac:dyDescent="0.25">
      <c r="B207" s="28"/>
      <c r="C207" s="28"/>
      <c r="D207" s="36"/>
      <c r="E207" s="28"/>
      <c r="F207" s="28"/>
      <c r="G207" s="36"/>
    </row>
    <row r="208" spans="2:7" x14ac:dyDescent="0.25">
      <c r="B208" s="28"/>
      <c r="C208" s="28"/>
      <c r="D208" s="36"/>
      <c r="E208" s="28"/>
      <c r="F208" s="28"/>
      <c r="G208" s="36"/>
    </row>
    <row r="209" spans="2:7" x14ac:dyDescent="0.25">
      <c r="B209" s="28"/>
      <c r="C209" s="28"/>
      <c r="D209" s="36"/>
      <c r="E209" s="28"/>
      <c r="F209" s="28"/>
      <c r="G209" s="36"/>
    </row>
    <row r="210" spans="2:7" x14ac:dyDescent="0.25">
      <c r="B210" s="28"/>
      <c r="C210" s="28"/>
      <c r="D210" s="36"/>
      <c r="E210" s="28"/>
      <c r="F210" s="28"/>
      <c r="G210" s="36"/>
    </row>
    <row r="211" spans="2:7" x14ac:dyDescent="0.25">
      <c r="B211" s="28"/>
      <c r="C211" s="28"/>
      <c r="D211" s="36"/>
      <c r="E211" s="28"/>
      <c r="F211" s="28"/>
      <c r="G211" s="36"/>
    </row>
    <row r="212" spans="2:7" x14ac:dyDescent="0.25">
      <c r="B212" s="28"/>
      <c r="C212" s="28"/>
      <c r="D212" s="36"/>
      <c r="E212" s="28"/>
      <c r="F212" s="28"/>
      <c r="G212" s="36"/>
    </row>
    <row r="213" spans="2:7" x14ac:dyDescent="0.25">
      <c r="B213" s="28"/>
      <c r="C213" s="28"/>
      <c r="D213" s="36"/>
      <c r="E213" s="28"/>
      <c r="F213" s="28"/>
      <c r="G213" s="36"/>
    </row>
    <row r="214" spans="2:7" x14ac:dyDescent="0.25">
      <c r="B214" s="28"/>
      <c r="C214" s="28"/>
      <c r="D214" s="36"/>
      <c r="E214" s="28"/>
      <c r="F214" s="28"/>
      <c r="G214" s="36"/>
    </row>
    <row r="215" spans="2:7" x14ac:dyDescent="0.25">
      <c r="B215" s="28"/>
      <c r="C215" s="28"/>
      <c r="D215" s="36"/>
      <c r="E215" s="28"/>
      <c r="F215" s="28"/>
      <c r="G215" s="36"/>
    </row>
    <row r="216" spans="2:7" x14ac:dyDescent="0.25">
      <c r="B216" s="28"/>
      <c r="C216" s="28"/>
      <c r="D216" s="36"/>
      <c r="E216" s="28"/>
      <c r="F216" s="28"/>
      <c r="G216" s="36"/>
    </row>
    <row r="217" spans="2:7" x14ac:dyDescent="0.25">
      <c r="B217" s="28"/>
      <c r="C217" s="28"/>
      <c r="D217" s="36"/>
      <c r="E217" s="28"/>
      <c r="F217" s="28"/>
      <c r="G217" s="36"/>
    </row>
    <row r="218" spans="2:7" x14ac:dyDescent="0.25">
      <c r="B218" s="28"/>
      <c r="C218" s="28"/>
      <c r="D218" s="36"/>
      <c r="E218" s="28"/>
      <c r="F218" s="28"/>
      <c r="G218" s="36"/>
    </row>
    <row r="219" spans="2:7" x14ac:dyDescent="0.25">
      <c r="B219" s="28"/>
      <c r="C219" s="28"/>
      <c r="D219" s="36"/>
      <c r="E219" s="28"/>
      <c r="F219" s="28"/>
      <c r="G219" s="36"/>
    </row>
    <row r="220" spans="2:7" x14ac:dyDescent="0.25">
      <c r="B220" s="28"/>
      <c r="C220" s="28"/>
      <c r="D220" s="36"/>
      <c r="E220" s="28"/>
      <c r="F220" s="28"/>
      <c r="G220" s="36"/>
    </row>
    <row r="221" spans="2:7" x14ac:dyDescent="0.25">
      <c r="B221" s="28"/>
      <c r="C221" s="28"/>
      <c r="D221" s="36"/>
      <c r="E221" s="28"/>
      <c r="F221" s="28"/>
      <c r="G221" s="36"/>
    </row>
    <row r="222" spans="2:7" x14ac:dyDescent="0.25">
      <c r="B222" s="28"/>
      <c r="C222" s="28"/>
      <c r="D222" s="36"/>
      <c r="E222" s="28"/>
      <c r="F222" s="28"/>
      <c r="G222" s="36"/>
    </row>
    <row r="223" spans="2:7" x14ac:dyDescent="0.25">
      <c r="B223" s="28"/>
      <c r="C223" s="28"/>
      <c r="D223" s="36"/>
      <c r="E223" s="28"/>
      <c r="F223" s="28"/>
      <c r="G223" s="36"/>
    </row>
    <row r="224" spans="2:7" x14ac:dyDescent="0.25">
      <c r="B224" s="28"/>
      <c r="C224" s="28"/>
      <c r="D224" s="36"/>
      <c r="E224" s="28"/>
      <c r="F224" s="28"/>
      <c r="G224" s="36"/>
    </row>
    <row r="225" spans="2:7" x14ac:dyDescent="0.25">
      <c r="B225" s="28"/>
      <c r="C225" s="28"/>
      <c r="D225" s="36"/>
      <c r="E225" s="28"/>
      <c r="F225" s="28"/>
      <c r="G225" s="36"/>
    </row>
    <row r="226" spans="2:7" x14ac:dyDescent="0.25">
      <c r="B226" s="28"/>
      <c r="C226" s="28"/>
      <c r="D226" s="36"/>
      <c r="E226" s="28"/>
      <c r="F226" s="28"/>
      <c r="G226" s="36"/>
    </row>
    <row r="227" spans="2:7" x14ac:dyDescent="0.25">
      <c r="B227" s="28"/>
      <c r="C227" s="28"/>
      <c r="D227" s="36"/>
      <c r="E227" s="28"/>
      <c r="F227" s="28"/>
      <c r="G227" s="36"/>
    </row>
    <row r="228" spans="2:7" x14ac:dyDescent="0.25">
      <c r="B228" s="28"/>
      <c r="C228" s="28"/>
      <c r="D228" s="36"/>
      <c r="E228" s="28"/>
      <c r="F228" s="28"/>
      <c r="G228" s="36"/>
    </row>
    <row r="229" spans="2:7" x14ac:dyDescent="0.25">
      <c r="B229" s="28"/>
      <c r="C229" s="28"/>
      <c r="D229" s="36"/>
      <c r="E229" s="28"/>
      <c r="F229" s="28"/>
      <c r="G229" s="36"/>
    </row>
    <row r="230" spans="2:7" x14ac:dyDescent="0.25">
      <c r="B230" s="28"/>
      <c r="C230" s="28"/>
      <c r="D230" s="36"/>
      <c r="E230" s="28"/>
      <c r="F230" s="28"/>
      <c r="G230" s="36"/>
    </row>
    <row r="231" spans="2:7" x14ac:dyDescent="0.25">
      <c r="B231" s="28"/>
      <c r="C231" s="28"/>
      <c r="D231" s="36"/>
      <c r="E231" s="28"/>
      <c r="F231" s="28"/>
      <c r="G231" s="36"/>
    </row>
    <row r="232" spans="2:7" x14ac:dyDescent="0.25">
      <c r="B232" s="28"/>
      <c r="C232" s="28"/>
      <c r="D232" s="36"/>
      <c r="E232" s="28"/>
      <c r="F232" s="28"/>
      <c r="G232" s="36"/>
    </row>
    <row r="233" spans="2:7" x14ac:dyDescent="0.25">
      <c r="B233" s="28"/>
      <c r="C233" s="28"/>
      <c r="D233" s="36"/>
      <c r="E233" s="28"/>
      <c r="F233" s="28"/>
      <c r="G233" s="36"/>
    </row>
    <row r="234" spans="2:7" x14ac:dyDescent="0.25">
      <c r="B234" s="28"/>
      <c r="C234" s="28"/>
      <c r="D234" s="36"/>
      <c r="E234" s="28"/>
      <c r="F234" s="28"/>
      <c r="G234" s="36"/>
    </row>
    <row r="235" spans="2:7" x14ac:dyDescent="0.25">
      <c r="B235" s="28"/>
      <c r="C235" s="28"/>
      <c r="D235" s="36"/>
      <c r="E235" s="28"/>
      <c r="F235" s="28"/>
      <c r="G235" s="36"/>
    </row>
    <row r="236" spans="2:7" x14ac:dyDescent="0.25">
      <c r="B236" s="28"/>
      <c r="C236" s="28"/>
      <c r="D236" s="36"/>
      <c r="E236" s="28"/>
      <c r="F236" s="28"/>
      <c r="G236" s="36"/>
    </row>
    <row r="237" spans="2:7" x14ac:dyDescent="0.25">
      <c r="B237" s="28"/>
      <c r="C237" s="28"/>
      <c r="D237" s="36"/>
      <c r="E237" s="28"/>
      <c r="F237" s="28"/>
      <c r="G237" s="36"/>
    </row>
    <row r="238" spans="2:7" x14ac:dyDescent="0.25">
      <c r="B238" s="28"/>
      <c r="C238" s="28"/>
      <c r="D238" s="36"/>
      <c r="E238" s="28"/>
      <c r="F238" s="28"/>
      <c r="G238" s="36"/>
    </row>
    <row r="239" spans="2:7" x14ac:dyDescent="0.25">
      <c r="B239" s="28"/>
      <c r="C239" s="28"/>
      <c r="D239" s="36"/>
      <c r="E239" s="28"/>
      <c r="F239" s="28"/>
      <c r="G239" s="36"/>
    </row>
    <row r="240" spans="2:7" x14ac:dyDescent="0.25">
      <c r="B240" s="28"/>
      <c r="C240" s="28"/>
      <c r="D240" s="36"/>
      <c r="E240" s="28"/>
      <c r="F240" s="28"/>
      <c r="G240" s="36"/>
    </row>
    <row r="241" spans="2:7" x14ac:dyDescent="0.25">
      <c r="B241" s="28"/>
      <c r="C241" s="28"/>
      <c r="D241" s="36"/>
      <c r="E241" s="28"/>
      <c r="F241" s="28"/>
      <c r="G241" s="36"/>
    </row>
    <row r="242" spans="2:7" x14ac:dyDescent="0.25">
      <c r="B242" s="28"/>
      <c r="C242" s="28"/>
      <c r="D242" s="36"/>
      <c r="E242" s="28"/>
      <c r="F242" s="28"/>
      <c r="G242" s="36"/>
    </row>
    <row r="243" spans="2:7" x14ac:dyDescent="0.25">
      <c r="B243" s="28"/>
      <c r="C243" s="28"/>
      <c r="D243" s="36"/>
      <c r="E243" s="28"/>
      <c r="F243" s="28"/>
      <c r="G243" s="36"/>
    </row>
    <row r="244" spans="2:7" x14ac:dyDescent="0.25">
      <c r="B244" s="28"/>
      <c r="C244" s="28"/>
      <c r="D244" s="36"/>
      <c r="E244" s="28"/>
      <c r="F244" s="28"/>
      <c r="G244" s="36"/>
    </row>
    <row r="245" spans="2:7" x14ac:dyDescent="0.25">
      <c r="B245" s="28"/>
      <c r="C245" s="28"/>
      <c r="D245" s="36"/>
      <c r="E245" s="28"/>
      <c r="F245" s="28"/>
      <c r="G245" s="36"/>
    </row>
    <row r="246" spans="2:7" x14ac:dyDescent="0.25">
      <c r="B246" s="28"/>
      <c r="C246" s="28"/>
      <c r="D246" s="36"/>
      <c r="E246" s="28"/>
      <c r="F246" s="28"/>
      <c r="G246" s="36"/>
    </row>
    <row r="247" spans="2:7" x14ac:dyDescent="0.25">
      <c r="B247" s="28"/>
      <c r="C247" s="28"/>
      <c r="D247" s="36"/>
      <c r="E247" s="28"/>
      <c r="F247" s="28"/>
      <c r="G247" s="36"/>
    </row>
    <row r="248" spans="2:7" x14ac:dyDescent="0.25">
      <c r="B248" s="28"/>
      <c r="C248" s="28"/>
      <c r="D248" s="36"/>
      <c r="E248" s="28"/>
      <c r="F248" s="28"/>
      <c r="G248" s="36"/>
    </row>
    <row r="249" spans="2:7" x14ac:dyDescent="0.25">
      <c r="B249" s="28"/>
      <c r="C249" s="28"/>
      <c r="D249" s="36"/>
      <c r="E249" s="28"/>
      <c r="F249" s="28"/>
      <c r="G249" s="36"/>
    </row>
    <row r="250" spans="2:7" x14ac:dyDescent="0.25">
      <c r="B250" s="28"/>
      <c r="C250" s="28"/>
      <c r="D250" s="36"/>
      <c r="E250" s="28"/>
      <c r="F250" s="28"/>
      <c r="G250" s="36"/>
    </row>
    <row r="251" spans="2:7" x14ac:dyDescent="0.25">
      <c r="B251" s="28"/>
      <c r="C251" s="28"/>
      <c r="D251" s="36"/>
      <c r="E251" s="28"/>
      <c r="F251" s="28"/>
      <c r="G251" s="36"/>
    </row>
    <row r="252" spans="2:7" x14ac:dyDescent="0.25">
      <c r="B252" s="28"/>
      <c r="C252" s="28"/>
      <c r="D252" s="36"/>
      <c r="E252" s="28"/>
      <c r="F252" s="28"/>
      <c r="G252" s="36"/>
    </row>
    <row r="253" spans="2:7" x14ac:dyDescent="0.25">
      <c r="B253" s="28"/>
      <c r="C253" s="28"/>
      <c r="D253" s="36"/>
      <c r="E253" s="28"/>
      <c r="F253" s="28"/>
      <c r="G253" s="36"/>
    </row>
    <row r="254" spans="2:7" x14ac:dyDescent="0.25">
      <c r="B254" s="28"/>
      <c r="C254" s="28"/>
      <c r="D254" s="36"/>
      <c r="E254" s="28"/>
      <c r="F254" s="28"/>
      <c r="G254" s="36"/>
    </row>
    <row r="255" spans="2:7" x14ac:dyDescent="0.25">
      <c r="B255" s="28"/>
      <c r="C255" s="28"/>
      <c r="D255" s="36"/>
      <c r="E255" s="28"/>
      <c r="F255" s="28"/>
      <c r="G255" s="36"/>
    </row>
    <row r="256" spans="2:7" x14ac:dyDescent="0.25">
      <c r="B256" s="28"/>
      <c r="C256" s="28"/>
      <c r="D256" s="36"/>
      <c r="E256" s="28"/>
      <c r="F256" s="28"/>
      <c r="G256" s="36"/>
    </row>
    <row r="257" spans="2:7" x14ac:dyDescent="0.25">
      <c r="B257" s="28"/>
      <c r="C257" s="28"/>
      <c r="D257" s="36"/>
      <c r="E257" s="28"/>
      <c r="F257" s="28"/>
      <c r="G257" s="36"/>
    </row>
    <row r="258" spans="2:7" x14ac:dyDescent="0.25">
      <c r="B258" s="28"/>
      <c r="C258" s="28"/>
      <c r="D258" s="36"/>
      <c r="E258" s="28"/>
      <c r="F258" s="28"/>
      <c r="G258" s="36"/>
    </row>
    <row r="259" spans="2:7" x14ac:dyDescent="0.25">
      <c r="B259" s="28"/>
      <c r="C259" s="28"/>
      <c r="D259" s="36"/>
      <c r="E259" s="28"/>
      <c r="F259" s="28"/>
      <c r="G259" s="36"/>
    </row>
    <row r="260" spans="2:7" x14ac:dyDescent="0.25">
      <c r="B260" s="28"/>
      <c r="C260" s="28"/>
      <c r="D260" s="36"/>
      <c r="E260" s="28"/>
      <c r="F260" s="28"/>
      <c r="G260" s="36"/>
    </row>
    <row r="261" spans="2:7" x14ac:dyDescent="0.25">
      <c r="B261" s="28"/>
      <c r="C261" s="28"/>
      <c r="D261" s="36"/>
      <c r="E261" s="28"/>
      <c r="F261" s="28"/>
      <c r="G261" s="36"/>
    </row>
    <row r="262" spans="2:7" x14ac:dyDescent="0.25">
      <c r="B262" s="28"/>
      <c r="C262" s="28"/>
      <c r="D262" s="36"/>
      <c r="E262" s="28"/>
      <c r="F262" s="28"/>
      <c r="G262" s="36"/>
    </row>
    <row r="263" spans="2:7" x14ac:dyDescent="0.25">
      <c r="B263" s="28"/>
      <c r="C263" s="28"/>
      <c r="D263" s="36"/>
      <c r="E263" s="28"/>
      <c r="F263" s="28"/>
      <c r="G263" s="36"/>
    </row>
    <row r="264" spans="2:7" x14ac:dyDescent="0.25">
      <c r="B264" s="28"/>
      <c r="C264" s="28"/>
      <c r="D264" s="36"/>
      <c r="E264" s="28"/>
      <c r="F264" s="28"/>
      <c r="G264" s="36"/>
    </row>
    <row r="265" spans="2:7" x14ac:dyDescent="0.25">
      <c r="B265" s="28"/>
      <c r="C265" s="28"/>
      <c r="D265" s="36"/>
      <c r="E265" s="28"/>
      <c r="F265" s="28"/>
      <c r="G265" s="36"/>
    </row>
    <row r="266" spans="2:7" x14ac:dyDescent="0.25">
      <c r="B266" s="28"/>
      <c r="C266" s="28"/>
      <c r="D266" s="36"/>
      <c r="E266" s="28"/>
      <c r="F266" s="28"/>
      <c r="G266" s="36"/>
    </row>
    <row r="267" spans="2:7" x14ac:dyDescent="0.25">
      <c r="B267" s="28"/>
      <c r="C267" s="28"/>
      <c r="D267" s="36"/>
      <c r="E267" s="28"/>
      <c r="F267" s="28"/>
      <c r="G267" s="36"/>
    </row>
    <row r="268" spans="2:7" x14ac:dyDescent="0.25">
      <c r="B268" s="28"/>
      <c r="C268" s="28"/>
      <c r="D268" s="36"/>
      <c r="E268" s="28"/>
      <c r="F268" s="28"/>
      <c r="G268" s="36"/>
    </row>
    <row r="269" spans="2:7" x14ac:dyDescent="0.25">
      <c r="B269" s="28"/>
      <c r="C269" s="28"/>
      <c r="D269" s="36"/>
      <c r="E269" s="28"/>
      <c r="F269" s="28"/>
      <c r="G269" s="36"/>
    </row>
    <row r="270" spans="2:7" x14ac:dyDescent="0.25">
      <c r="B270" s="28"/>
      <c r="C270" s="28"/>
      <c r="D270" s="36"/>
      <c r="E270" s="28"/>
      <c r="F270" s="28"/>
      <c r="G270" s="36"/>
    </row>
    <row r="271" spans="2:7" x14ac:dyDescent="0.25">
      <c r="B271" s="28"/>
      <c r="C271" s="28"/>
      <c r="D271" s="36"/>
      <c r="E271" s="28"/>
      <c r="F271" s="28"/>
      <c r="G271" s="36"/>
    </row>
    <row r="272" spans="2:7" x14ac:dyDescent="0.25">
      <c r="B272" s="28"/>
      <c r="C272" s="28"/>
      <c r="D272" s="36"/>
      <c r="E272" s="28"/>
      <c r="F272" s="28"/>
      <c r="G272" s="36"/>
    </row>
    <row r="273" spans="2:7" x14ac:dyDescent="0.25">
      <c r="B273" s="28"/>
      <c r="C273" s="28"/>
      <c r="D273" s="36"/>
      <c r="E273" s="28"/>
      <c r="F273" s="28"/>
      <c r="G273" s="36"/>
    </row>
    <row r="274" spans="2:7" x14ac:dyDescent="0.25">
      <c r="B274" s="28"/>
      <c r="C274" s="28"/>
      <c r="D274" s="36"/>
      <c r="E274" s="28"/>
      <c r="F274" s="28"/>
      <c r="G274" s="36"/>
    </row>
    <row r="275" spans="2:7" x14ac:dyDescent="0.25">
      <c r="B275" s="28"/>
      <c r="C275" s="28"/>
      <c r="D275" s="36"/>
      <c r="E275" s="28"/>
      <c r="F275" s="28"/>
      <c r="G275" s="36"/>
    </row>
    <row r="276" spans="2:7" x14ac:dyDescent="0.25">
      <c r="B276" s="28"/>
      <c r="C276" s="28"/>
      <c r="D276" s="36"/>
      <c r="E276" s="28"/>
      <c r="F276" s="28"/>
      <c r="G276" s="36"/>
    </row>
    <row r="277" spans="2:7" x14ac:dyDescent="0.25">
      <c r="B277" s="28"/>
      <c r="C277" s="28"/>
      <c r="D277" s="36"/>
      <c r="E277" s="28"/>
      <c r="F277" s="28"/>
      <c r="G277" s="36"/>
    </row>
    <row r="278" spans="2:7" x14ac:dyDescent="0.25">
      <c r="B278" s="28"/>
      <c r="C278" s="28"/>
      <c r="D278" s="36"/>
      <c r="E278" s="28"/>
      <c r="F278" s="28"/>
      <c r="G278" s="36"/>
    </row>
    <row r="279" spans="2:7" x14ac:dyDescent="0.25">
      <c r="B279" s="28"/>
      <c r="C279" s="28"/>
      <c r="D279" s="36"/>
      <c r="E279" s="28"/>
      <c r="F279" s="28"/>
      <c r="G279" s="36"/>
    </row>
    <row r="280" spans="2:7" x14ac:dyDescent="0.25">
      <c r="B280" s="28"/>
      <c r="C280" s="28"/>
      <c r="D280" s="36"/>
      <c r="E280" s="28"/>
      <c r="F280" s="28"/>
      <c r="G280" s="36"/>
    </row>
    <row r="281" spans="2:7" x14ac:dyDescent="0.25">
      <c r="B281" s="28"/>
      <c r="C281" s="28"/>
      <c r="D281" s="36"/>
      <c r="E281" s="28"/>
      <c r="F281" s="28"/>
      <c r="G281" s="36"/>
    </row>
    <row r="282" spans="2:7" x14ac:dyDescent="0.25">
      <c r="B282" s="28"/>
      <c r="C282" s="28"/>
      <c r="D282" s="36"/>
      <c r="E282" s="28"/>
      <c r="F282" s="28"/>
      <c r="G282" s="36"/>
    </row>
    <row r="283" spans="2:7" x14ac:dyDescent="0.25">
      <c r="B283" s="28"/>
      <c r="C283" s="28"/>
      <c r="D283" s="36"/>
      <c r="E283" s="28"/>
      <c r="F283" s="28"/>
      <c r="G283" s="36"/>
    </row>
    <row r="284" spans="2:7" x14ac:dyDescent="0.25">
      <c r="B284" s="28"/>
      <c r="C284" s="28"/>
      <c r="D284" s="36"/>
      <c r="E284" s="28"/>
      <c r="F284" s="28"/>
      <c r="G284" s="36"/>
    </row>
    <row r="285" spans="2:7" x14ac:dyDescent="0.25">
      <c r="B285" s="28"/>
      <c r="C285" s="28"/>
      <c r="D285" s="36"/>
      <c r="E285" s="28"/>
      <c r="F285" s="28"/>
      <c r="G285" s="36"/>
    </row>
    <row r="286" spans="2:7" x14ac:dyDescent="0.25">
      <c r="B286" s="28"/>
      <c r="C286" s="28"/>
      <c r="D286" s="36"/>
      <c r="E286" s="28"/>
      <c r="F286" s="28"/>
      <c r="G286" s="36"/>
    </row>
    <row r="287" spans="2:7" x14ac:dyDescent="0.25">
      <c r="B287" s="28"/>
      <c r="C287" s="28"/>
      <c r="D287" s="36"/>
      <c r="E287" s="28"/>
      <c r="F287" s="28"/>
      <c r="G287" s="36"/>
    </row>
    <row r="288" spans="2:7" x14ac:dyDescent="0.25">
      <c r="B288" s="28"/>
      <c r="C288" s="28"/>
      <c r="D288" s="36"/>
      <c r="E288" s="28"/>
      <c r="F288" s="28"/>
      <c r="G288" s="36"/>
    </row>
    <row r="289" spans="2:7" x14ac:dyDescent="0.25">
      <c r="B289" s="28"/>
      <c r="C289" s="28"/>
      <c r="D289" s="36"/>
      <c r="E289" s="28"/>
      <c r="F289" s="28"/>
      <c r="G289" s="36"/>
    </row>
    <row r="290" spans="2:7" x14ac:dyDescent="0.25">
      <c r="B290" s="28"/>
      <c r="C290" s="28"/>
      <c r="D290" s="36"/>
      <c r="E290" s="28"/>
      <c r="F290" s="28"/>
      <c r="G290" s="36"/>
    </row>
    <row r="291" spans="2:7" x14ac:dyDescent="0.25">
      <c r="B291" s="28"/>
      <c r="C291" s="28"/>
      <c r="D291" s="36"/>
      <c r="E291" s="28"/>
      <c r="F291" s="28"/>
      <c r="G291" s="36"/>
    </row>
    <row r="292" spans="2:7" x14ac:dyDescent="0.25">
      <c r="B292" s="28"/>
      <c r="C292" s="28"/>
      <c r="D292" s="36"/>
      <c r="E292" s="28"/>
      <c r="F292" s="28"/>
      <c r="G292" s="36"/>
    </row>
    <row r="293" spans="2:7" x14ac:dyDescent="0.25">
      <c r="B293" s="28"/>
      <c r="C293" s="28"/>
      <c r="D293" s="36"/>
      <c r="E293" s="28"/>
      <c r="F293" s="28"/>
      <c r="G293" s="36"/>
    </row>
    <row r="294" spans="2:7" x14ac:dyDescent="0.25">
      <c r="B294" s="28"/>
      <c r="C294" s="28"/>
      <c r="D294" s="36"/>
      <c r="E294" s="28"/>
      <c r="F294" s="28"/>
      <c r="G294" s="36"/>
    </row>
    <row r="295" spans="2:7" x14ac:dyDescent="0.25">
      <c r="B295" s="28"/>
      <c r="C295" s="28"/>
      <c r="D295" s="36"/>
      <c r="E295" s="28"/>
      <c r="F295" s="28"/>
      <c r="G295" s="36"/>
    </row>
    <row r="296" spans="2:7" x14ac:dyDescent="0.25">
      <c r="B296" s="28"/>
      <c r="C296" s="28"/>
      <c r="D296" s="36"/>
      <c r="E296" s="28"/>
      <c r="F296" s="28"/>
      <c r="G296" s="36"/>
    </row>
    <row r="297" spans="2:7" x14ac:dyDescent="0.25">
      <c r="B297" s="28"/>
      <c r="C297" s="28"/>
      <c r="D297" s="36"/>
      <c r="E297" s="28"/>
      <c r="F297" s="28"/>
      <c r="G297" s="36"/>
    </row>
    <row r="298" spans="2:7" x14ac:dyDescent="0.25">
      <c r="B298" s="28"/>
      <c r="C298" s="28"/>
      <c r="D298" s="36"/>
      <c r="E298" s="28"/>
      <c r="F298" s="28"/>
      <c r="G298" s="36"/>
    </row>
    <row r="299" spans="2:7" x14ac:dyDescent="0.25">
      <c r="B299" s="28"/>
      <c r="C299" s="28"/>
      <c r="D299" s="36"/>
      <c r="E299" s="28"/>
      <c r="F299" s="28"/>
      <c r="G299" s="36"/>
    </row>
    <row r="300" spans="2:7" x14ac:dyDescent="0.25">
      <c r="B300" s="28"/>
      <c r="C300" s="28"/>
      <c r="D300" s="36"/>
      <c r="E300" s="28"/>
      <c r="F300" s="28"/>
      <c r="G300" s="36"/>
    </row>
    <row r="301" spans="2:7" x14ac:dyDescent="0.25">
      <c r="B301" s="28"/>
      <c r="C301" s="28"/>
      <c r="D301" s="36"/>
      <c r="E301" s="28"/>
      <c r="F301" s="28"/>
      <c r="G301" s="36"/>
    </row>
    <row r="302" spans="2:7" x14ac:dyDescent="0.25">
      <c r="B302" s="28"/>
      <c r="C302" s="28"/>
      <c r="D302" s="36"/>
      <c r="E302" s="28"/>
      <c r="F302" s="28"/>
      <c r="G302" s="36"/>
    </row>
    <row r="303" spans="2:7" x14ac:dyDescent="0.25">
      <c r="B303" s="28"/>
      <c r="C303" s="28"/>
      <c r="D303" s="36"/>
      <c r="E303" s="28"/>
      <c r="F303" s="28"/>
      <c r="G303" s="36"/>
    </row>
    <row r="304" spans="2:7" x14ac:dyDescent="0.25">
      <c r="B304" s="28"/>
      <c r="C304" s="28"/>
      <c r="D304" s="36"/>
      <c r="E304" s="28"/>
      <c r="F304" s="28"/>
      <c r="G304" s="36"/>
    </row>
    <row r="305" spans="2:7" x14ac:dyDescent="0.25">
      <c r="B305" s="28"/>
      <c r="C305" s="28"/>
      <c r="D305" s="36"/>
      <c r="E305" s="28"/>
      <c r="F305" s="28"/>
      <c r="G305" s="36"/>
    </row>
    <row r="306" spans="2:7" x14ac:dyDescent="0.25">
      <c r="B306" s="28"/>
      <c r="C306" s="28"/>
      <c r="D306" s="36"/>
      <c r="E306" s="28"/>
      <c r="F306" s="28"/>
      <c r="G306" s="36"/>
    </row>
    <row r="307" spans="2:7" x14ac:dyDescent="0.25">
      <c r="B307" s="28"/>
      <c r="C307" s="28"/>
      <c r="D307" s="36"/>
      <c r="E307" s="28"/>
      <c r="F307" s="28"/>
      <c r="G307" s="36"/>
    </row>
    <row r="308" spans="2:7" x14ac:dyDescent="0.25">
      <c r="B308" s="28"/>
      <c r="C308" s="28"/>
      <c r="D308" s="36"/>
      <c r="E308" s="28"/>
      <c r="F308" s="28"/>
      <c r="G308" s="36"/>
    </row>
    <row r="309" spans="2:7" x14ac:dyDescent="0.25">
      <c r="B309" s="28"/>
      <c r="C309" s="28"/>
      <c r="D309" s="36"/>
      <c r="E309" s="28"/>
      <c r="F309" s="28"/>
      <c r="G309" s="36"/>
    </row>
    <row r="310" spans="2:7" x14ac:dyDescent="0.25">
      <c r="B310" s="28"/>
      <c r="C310" s="28"/>
      <c r="D310" s="36"/>
      <c r="E310" s="28"/>
      <c r="F310" s="28"/>
      <c r="G310" s="36"/>
    </row>
    <row r="311" spans="2:7" x14ac:dyDescent="0.25">
      <c r="B311" s="28"/>
      <c r="C311" s="28"/>
      <c r="D311" s="36"/>
      <c r="E311" s="28"/>
      <c r="F311" s="28"/>
      <c r="G311" s="36"/>
    </row>
    <row r="312" spans="2:7" x14ac:dyDescent="0.25">
      <c r="B312" s="28"/>
      <c r="C312" s="28"/>
      <c r="D312" s="36"/>
      <c r="E312" s="28"/>
      <c r="F312" s="28"/>
      <c r="G312" s="36"/>
    </row>
    <row r="313" spans="2:7" x14ac:dyDescent="0.25">
      <c r="B313" s="28"/>
      <c r="C313" s="28"/>
      <c r="D313" s="36"/>
      <c r="E313" s="28"/>
      <c r="F313" s="28"/>
      <c r="G313" s="36"/>
    </row>
    <row r="314" spans="2:7" x14ac:dyDescent="0.25">
      <c r="B314" s="28"/>
      <c r="C314" s="28"/>
      <c r="D314" s="36"/>
      <c r="E314" s="28"/>
      <c r="F314" s="28"/>
      <c r="G314" s="36"/>
    </row>
    <row r="315" spans="2:7" x14ac:dyDescent="0.25">
      <c r="B315" s="28"/>
      <c r="C315" s="28"/>
      <c r="D315" s="36"/>
      <c r="E315" s="28"/>
      <c r="F315" s="28"/>
      <c r="G315" s="36"/>
    </row>
    <row r="316" spans="2:7" x14ac:dyDescent="0.25">
      <c r="B316" s="28"/>
      <c r="C316" s="28"/>
      <c r="D316" s="36"/>
      <c r="E316" s="28"/>
      <c r="F316" s="28"/>
      <c r="G316" s="36"/>
    </row>
    <row r="317" spans="2:7" x14ac:dyDescent="0.25">
      <c r="B317" s="28"/>
      <c r="C317" s="28"/>
      <c r="D317" s="36"/>
      <c r="E317" s="28"/>
      <c r="F317" s="28"/>
      <c r="G317" s="36"/>
    </row>
    <row r="318" spans="2:7" x14ac:dyDescent="0.25">
      <c r="B318" s="28"/>
      <c r="C318" s="28"/>
      <c r="D318" s="36"/>
      <c r="E318" s="28"/>
      <c r="F318" s="28"/>
      <c r="G318" s="36"/>
    </row>
    <row r="319" spans="2:7" x14ac:dyDescent="0.25">
      <c r="B319" s="28"/>
      <c r="C319" s="28"/>
      <c r="D319" s="36"/>
      <c r="E319" s="28"/>
      <c r="F319" s="28"/>
      <c r="G319" s="36"/>
    </row>
    <row r="320" spans="2:7" x14ac:dyDescent="0.25">
      <c r="B320" s="28"/>
      <c r="C320" s="28"/>
      <c r="D320" s="36"/>
      <c r="E320" s="28"/>
      <c r="F320" s="28"/>
      <c r="G320" s="36"/>
    </row>
    <row r="321" spans="2:7" x14ac:dyDescent="0.25">
      <c r="B321" s="28"/>
      <c r="C321" s="28"/>
      <c r="D321" s="36"/>
      <c r="E321" s="28"/>
      <c r="F321" s="28"/>
      <c r="G321" s="36"/>
    </row>
    <row r="322" spans="2:7" x14ac:dyDescent="0.25">
      <c r="B322" s="28"/>
      <c r="C322" s="28"/>
      <c r="D322" s="36"/>
      <c r="E322" s="28"/>
      <c r="F322" s="28"/>
      <c r="G322" s="36"/>
    </row>
    <row r="323" spans="2:7" x14ac:dyDescent="0.25">
      <c r="B323" s="28"/>
      <c r="C323" s="28"/>
      <c r="D323" s="36"/>
      <c r="E323" s="28"/>
      <c r="F323" s="28"/>
      <c r="G323" s="36"/>
    </row>
    <row r="324" spans="2:7" x14ac:dyDescent="0.25">
      <c r="B324" s="28"/>
      <c r="C324" s="28"/>
      <c r="D324" s="36"/>
      <c r="E324" s="28"/>
      <c r="F324" s="28"/>
      <c r="G324" s="36"/>
    </row>
    <row r="325" spans="2:7" x14ac:dyDescent="0.25">
      <c r="B325" s="28"/>
      <c r="C325" s="28"/>
      <c r="D325" s="36"/>
      <c r="E325" s="28"/>
      <c r="F325" s="28"/>
      <c r="G325" s="36"/>
    </row>
    <row r="326" spans="2:7" x14ac:dyDescent="0.25">
      <c r="B326" s="28"/>
      <c r="C326" s="28"/>
      <c r="D326" s="36"/>
      <c r="E326" s="28"/>
      <c r="F326" s="28"/>
      <c r="G326" s="36"/>
    </row>
    <row r="327" spans="2:7" x14ac:dyDescent="0.25">
      <c r="B327" s="28"/>
      <c r="C327" s="28"/>
      <c r="D327" s="36"/>
      <c r="E327" s="28"/>
      <c r="F327" s="28"/>
      <c r="G327" s="36"/>
    </row>
    <row r="328" spans="2:7" x14ac:dyDescent="0.25">
      <c r="B328" s="28"/>
      <c r="C328" s="28"/>
      <c r="D328" s="36"/>
      <c r="E328" s="28"/>
      <c r="F328" s="28"/>
      <c r="G328" s="36"/>
    </row>
    <row r="329" spans="2:7" x14ac:dyDescent="0.25">
      <c r="B329" s="28"/>
      <c r="C329" s="28"/>
      <c r="D329" s="36"/>
      <c r="E329" s="28"/>
      <c r="F329" s="28"/>
      <c r="G329" s="36"/>
    </row>
    <row r="330" spans="2:7" x14ac:dyDescent="0.25">
      <c r="B330" s="28"/>
      <c r="C330" s="28"/>
      <c r="D330" s="36"/>
      <c r="E330" s="28"/>
      <c r="F330" s="28"/>
      <c r="G330" s="36"/>
    </row>
    <row r="331" spans="2:7" x14ac:dyDescent="0.25">
      <c r="B331" s="28"/>
      <c r="C331" s="28"/>
      <c r="D331" s="36"/>
      <c r="E331" s="28"/>
      <c r="F331" s="28"/>
      <c r="G331" s="36"/>
    </row>
    <row r="332" spans="2:7" x14ac:dyDescent="0.25">
      <c r="B332" s="28"/>
      <c r="C332" s="28"/>
      <c r="D332" s="36"/>
      <c r="E332" s="28"/>
      <c r="F332" s="28"/>
      <c r="G332" s="36"/>
    </row>
    <row r="333" spans="2:7" x14ac:dyDescent="0.25">
      <c r="B333" s="28"/>
      <c r="C333" s="28"/>
      <c r="D333" s="36"/>
      <c r="E333" s="28"/>
      <c r="F333" s="28"/>
      <c r="G333" s="36"/>
    </row>
    <row r="334" spans="2:7" x14ac:dyDescent="0.25">
      <c r="B334" s="28"/>
      <c r="C334" s="28"/>
      <c r="D334" s="36"/>
      <c r="E334" s="28"/>
      <c r="F334" s="28"/>
      <c r="G334" s="36"/>
    </row>
    <row r="335" spans="2:7" x14ac:dyDescent="0.25">
      <c r="B335" s="28"/>
      <c r="C335" s="28"/>
      <c r="D335" s="36"/>
      <c r="E335" s="28"/>
      <c r="F335" s="28"/>
      <c r="G335" s="36"/>
    </row>
    <row r="336" spans="2:7" x14ac:dyDescent="0.25">
      <c r="B336" s="28"/>
      <c r="C336" s="28"/>
      <c r="D336" s="36"/>
      <c r="E336" s="28"/>
      <c r="F336" s="28"/>
      <c r="G336" s="36"/>
    </row>
    <row r="337" spans="2:7" x14ac:dyDescent="0.25">
      <c r="B337" s="28"/>
      <c r="C337" s="28"/>
      <c r="D337" s="36"/>
      <c r="E337" s="28"/>
      <c r="F337" s="28"/>
      <c r="G337" s="36"/>
    </row>
    <row r="338" spans="2:7" x14ac:dyDescent="0.25">
      <c r="B338" s="28"/>
      <c r="C338" s="28"/>
      <c r="D338" s="36"/>
      <c r="E338" s="28"/>
      <c r="F338" s="28"/>
      <c r="G338" s="36"/>
    </row>
    <row r="339" spans="2:7" x14ac:dyDescent="0.25">
      <c r="B339" s="28"/>
      <c r="C339" s="28"/>
      <c r="D339" s="36"/>
      <c r="E339" s="28"/>
      <c r="F339" s="28"/>
      <c r="G339" s="36"/>
    </row>
    <row r="340" spans="2:7" x14ac:dyDescent="0.25">
      <c r="B340" s="28"/>
      <c r="C340" s="28"/>
      <c r="D340" s="36"/>
      <c r="E340" s="28"/>
      <c r="F340" s="28"/>
      <c r="G340" s="36"/>
    </row>
    <row r="341" spans="2:7" x14ac:dyDescent="0.25">
      <c r="B341" s="28"/>
      <c r="C341" s="28"/>
      <c r="D341" s="36"/>
      <c r="E341" s="28"/>
      <c r="F341" s="28"/>
      <c r="G341" s="36"/>
    </row>
    <row r="342" spans="2:7" x14ac:dyDescent="0.25">
      <c r="B342" s="28"/>
      <c r="C342" s="28"/>
      <c r="D342" s="36"/>
      <c r="E342" s="28"/>
      <c r="F342" s="28"/>
      <c r="G342" s="36"/>
    </row>
    <row r="343" spans="2:7" x14ac:dyDescent="0.25">
      <c r="B343" s="28"/>
      <c r="C343" s="28"/>
      <c r="D343" s="36"/>
      <c r="E343" s="28"/>
      <c r="F343" s="28"/>
      <c r="G343" s="36"/>
    </row>
    <row r="344" spans="2:7" x14ac:dyDescent="0.25">
      <c r="B344" s="28"/>
      <c r="C344" s="28"/>
      <c r="D344" s="36"/>
      <c r="E344" s="28"/>
      <c r="F344" s="28"/>
      <c r="G344" s="36"/>
    </row>
    <row r="345" spans="2:7" x14ac:dyDescent="0.25">
      <c r="B345" s="28"/>
      <c r="C345" s="28"/>
      <c r="D345" s="36"/>
      <c r="E345" s="28"/>
      <c r="F345" s="28"/>
      <c r="G345" s="36"/>
    </row>
    <row r="346" spans="2:7" x14ac:dyDescent="0.25">
      <c r="B346" s="28"/>
      <c r="C346" s="28"/>
      <c r="D346" s="36"/>
      <c r="E346" s="28"/>
      <c r="F346" s="28"/>
      <c r="G346" s="36"/>
    </row>
    <row r="347" spans="2:7" x14ac:dyDescent="0.25">
      <c r="B347" s="28"/>
      <c r="C347" s="28"/>
      <c r="D347" s="36"/>
      <c r="E347" s="28"/>
      <c r="F347" s="28"/>
      <c r="G347" s="36"/>
    </row>
    <row r="348" spans="2:7" x14ac:dyDescent="0.25">
      <c r="B348" s="28"/>
      <c r="C348" s="28"/>
      <c r="D348" s="36"/>
      <c r="E348" s="28"/>
      <c r="F348" s="28"/>
      <c r="G348" s="36"/>
    </row>
    <row r="349" spans="2:7" x14ac:dyDescent="0.25">
      <c r="B349" s="28"/>
      <c r="C349" s="28"/>
      <c r="D349" s="36"/>
      <c r="E349" s="28"/>
      <c r="F349" s="28"/>
      <c r="G349" s="36"/>
    </row>
    <row r="350" spans="2:7" x14ac:dyDescent="0.25">
      <c r="B350" s="28"/>
      <c r="C350" s="28"/>
      <c r="D350" s="36"/>
      <c r="E350" s="28"/>
      <c r="F350" s="28"/>
      <c r="G350" s="36"/>
    </row>
    <row r="351" spans="2:7" x14ac:dyDescent="0.25">
      <c r="B351" s="28"/>
      <c r="C351" s="28"/>
      <c r="D351" s="36"/>
      <c r="E351" s="28"/>
      <c r="F351" s="28"/>
      <c r="G351" s="36"/>
    </row>
    <row r="352" spans="2:7" x14ac:dyDescent="0.25">
      <c r="B352" s="28"/>
      <c r="C352" s="28"/>
      <c r="D352" s="36"/>
      <c r="E352" s="28"/>
      <c r="F352" s="28"/>
      <c r="G352" s="36"/>
    </row>
    <row r="353" spans="2:7" x14ac:dyDescent="0.25">
      <c r="B353" s="28"/>
      <c r="C353" s="28"/>
      <c r="D353" s="36"/>
      <c r="E353" s="28"/>
      <c r="F353" s="28"/>
      <c r="G353" s="36"/>
    </row>
    <row r="354" spans="2:7" x14ac:dyDescent="0.25">
      <c r="B354" s="28"/>
      <c r="C354" s="28"/>
      <c r="D354" s="36"/>
      <c r="E354" s="28"/>
      <c r="F354" s="28"/>
      <c r="G354" s="36"/>
    </row>
    <row r="355" spans="2:7" x14ac:dyDescent="0.25">
      <c r="B355" s="28"/>
      <c r="C355" s="28"/>
      <c r="D355" s="36"/>
      <c r="E355" s="28"/>
      <c r="F355" s="28"/>
      <c r="G355" s="36"/>
    </row>
    <row r="356" spans="2:7" x14ac:dyDescent="0.25">
      <c r="B356" s="28"/>
      <c r="C356" s="28"/>
      <c r="D356" s="36"/>
      <c r="E356" s="28"/>
      <c r="F356" s="28"/>
      <c r="G356" s="36"/>
    </row>
    <row r="357" spans="2:7" x14ac:dyDescent="0.25">
      <c r="B357" s="28"/>
      <c r="C357" s="28"/>
      <c r="D357" s="36"/>
      <c r="E357" s="28"/>
      <c r="F357" s="28"/>
      <c r="G357" s="36"/>
    </row>
    <row r="358" spans="2:7" x14ac:dyDescent="0.25">
      <c r="B358" s="28"/>
      <c r="C358" s="28"/>
      <c r="D358" s="36"/>
      <c r="E358" s="28"/>
      <c r="F358" s="28"/>
      <c r="G358" s="36"/>
    </row>
    <row r="359" spans="2:7" x14ac:dyDescent="0.25">
      <c r="B359" s="28"/>
      <c r="C359" s="28"/>
      <c r="D359" s="36"/>
      <c r="E359" s="28"/>
      <c r="F359" s="28"/>
      <c r="G359" s="36"/>
    </row>
    <row r="360" spans="2:7" x14ac:dyDescent="0.25">
      <c r="B360" s="28"/>
      <c r="C360" s="28"/>
      <c r="D360" s="36"/>
      <c r="E360" s="28"/>
      <c r="F360" s="28"/>
      <c r="G360" s="36"/>
    </row>
    <row r="361" spans="2:7" x14ac:dyDescent="0.25">
      <c r="B361" s="28"/>
      <c r="C361" s="28"/>
      <c r="D361" s="36"/>
      <c r="E361" s="28"/>
      <c r="F361" s="28"/>
      <c r="G361" s="36"/>
    </row>
    <row r="362" spans="2:7" x14ac:dyDescent="0.25">
      <c r="B362" s="28"/>
      <c r="C362" s="28"/>
      <c r="D362" s="36"/>
      <c r="E362" s="28"/>
      <c r="F362" s="28"/>
      <c r="G362" s="36"/>
    </row>
    <row r="363" spans="2:7" x14ac:dyDescent="0.25">
      <c r="B363" s="28"/>
      <c r="C363" s="28"/>
      <c r="D363" s="36"/>
      <c r="E363" s="28"/>
      <c r="F363" s="28"/>
      <c r="G363" s="36"/>
    </row>
    <row r="364" spans="2:7" x14ac:dyDescent="0.25">
      <c r="B364" s="28"/>
      <c r="C364" s="28"/>
      <c r="D364" s="36"/>
      <c r="E364" s="28"/>
      <c r="F364" s="28"/>
      <c r="G364" s="36"/>
    </row>
    <row r="365" spans="2:7" x14ac:dyDescent="0.25">
      <c r="B365" s="28"/>
      <c r="C365" s="28"/>
      <c r="D365" s="36"/>
      <c r="E365" s="28"/>
      <c r="F365" s="28"/>
      <c r="G365" s="36"/>
    </row>
    <row r="366" spans="2:7" x14ac:dyDescent="0.25">
      <c r="B366" s="28"/>
      <c r="C366" s="28"/>
      <c r="D366" s="36"/>
      <c r="E366" s="28"/>
      <c r="F366" s="28"/>
      <c r="G366" s="36"/>
    </row>
    <row r="367" spans="2:7" x14ac:dyDescent="0.25">
      <c r="B367" s="28"/>
      <c r="C367" s="28"/>
      <c r="D367" s="36"/>
      <c r="E367" s="28"/>
      <c r="F367" s="28"/>
      <c r="G367" s="36"/>
    </row>
    <row r="368" spans="2:7" x14ac:dyDescent="0.25">
      <c r="B368" s="28"/>
      <c r="C368" s="28"/>
      <c r="D368" s="36"/>
      <c r="E368" s="28"/>
      <c r="F368" s="28"/>
      <c r="G368" s="36"/>
    </row>
    <row r="369" spans="2:7" x14ac:dyDescent="0.25">
      <c r="B369" s="28"/>
      <c r="C369" s="28"/>
      <c r="D369" s="36"/>
      <c r="E369" s="28"/>
      <c r="F369" s="28"/>
      <c r="G369" s="36"/>
    </row>
    <row r="370" spans="2:7" x14ac:dyDescent="0.25">
      <c r="B370" s="28"/>
      <c r="C370" s="28"/>
      <c r="D370" s="36"/>
      <c r="E370" s="28"/>
      <c r="F370" s="28"/>
      <c r="G370" s="36"/>
    </row>
    <row r="371" spans="2:7" x14ac:dyDescent="0.25">
      <c r="B371" s="28"/>
      <c r="C371" s="28"/>
      <c r="D371" s="36"/>
      <c r="E371" s="28"/>
      <c r="F371" s="28"/>
      <c r="G371" s="36"/>
    </row>
    <row r="372" spans="2:7" x14ac:dyDescent="0.25">
      <c r="B372" s="28"/>
      <c r="C372" s="28"/>
      <c r="D372" s="36"/>
      <c r="E372" s="28"/>
      <c r="F372" s="28"/>
      <c r="G372" s="36"/>
    </row>
    <row r="373" spans="2:7" x14ac:dyDescent="0.25">
      <c r="B373" s="28"/>
      <c r="C373" s="28"/>
      <c r="D373" s="36"/>
      <c r="E373" s="28"/>
      <c r="F373" s="28"/>
      <c r="G373" s="36"/>
    </row>
    <row r="374" spans="2:7" x14ac:dyDescent="0.25">
      <c r="B374" s="28"/>
      <c r="C374" s="28"/>
      <c r="D374" s="36"/>
      <c r="E374" s="28"/>
      <c r="F374" s="28"/>
      <c r="G374" s="36"/>
    </row>
    <row r="375" spans="2:7" x14ac:dyDescent="0.25">
      <c r="B375" s="28"/>
      <c r="C375" s="28"/>
      <c r="D375" s="36"/>
      <c r="E375" s="28"/>
      <c r="F375" s="28"/>
      <c r="G375" s="36"/>
    </row>
    <row r="376" spans="2:7" x14ac:dyDescent="0.25">
      <c r="B376" s="28"/>
      <c r="C376" s="28"/>
      <c r="D376" s="36"/>
      <c r="E376" s="28"/>
      <c r="F376" s="28"/>
      <c r="G376" s="36"/>
    </row>
    <row r="377" spans="2:7" x14ac:dyDescent="0.25">
      <c r="B377" s="28"/>
      <c r="C377" s="28"/>
      <c r="D377" s="36"/>
      <c r="E377" s="28"/>
      <c r="F377" s="28"/>
      <c r="G377" s="36"/>
    </row>
    <row r="378" spans="2:7" x14ac:dyDescent="0.25">
      <c r="B378" s="28"/>
      <c r="C378" s="28"/>
      <c r="D378" s="36"/>
      <c r="E378" s="28"/>
      <c r="F378" s="28"/>
      <c r="G378" s="36"/>
    </row>
    <row r="379" spans="2:7" x14ac:dyDescent="0.25">
      <c r="B379" s="28"/>
      <c r="C379" s="28"/>
      <c r="D379" s="36"/>
      <c r="E379" s="28"/>
      <c r="F379" s="28"/>
      <c r="G379" s="36"/>
    </row>
    <row r="380" spans="2:7" x14ac:dyDescent="0.25">
      <c r="B380" s="28"/>
      <c r="C380" s="28"/>
      <c r="D380" s="36"/>
      <c r="E380" s="28"/>
      <c r="F380" s="28"/>
      <c r="G380" s="36"/>
    </row>
    <row r="381" spans="2:7" x14ac:dyDescent="0.25">
      <c r="B381" s="28"/>
      <c r="C381" s="28"/>
      <c r="D381" s="36"/>
      <c r="E381" s="28"/>
      <c r="F381" s="28"/>
      <c r="G381" s="36"/>
    </row>
    <row r="382" spans="2:7" x14ac:dyDescent="0.25">
      <c r="B382" s="28"/>
      <c r="C382" s="28"/>
      <c r="D382" s="36"/>
      <c r="E382" s="28"/>
      <c r="F382" s="28"/>
      <c r="G382" s="36"/>
    </row>
    <row r="383" spans="2:7" x14ac:dyDescent="0.25">
      <c r="B383" s="28"/>
      <c r="C383" s="28"/>
      <c r="D383" s="36"/>
      <c r="E383" s="28"/>
      <c r="F383" s="28"/>
      <c r="G383" s="36"/>
    </row>
    <row r="384" spans="2:7" x14ac:dyDescent="0.25">
      <c r="B384" s="28"/>
      <c r="C384" s="28"/>
      <c r="D384" s="36"/>
      <c r="E384" s="28"/>
      <c r="F384" s="28"/>
      <c r="G384" s="36"/>
    </row>
    <row r="385" spans="2:7" x14ac:dyDescent="0.25">
      <c r="B385" s="28"/>
      <c r="C385" s="28"/>
      <c r="D385" s="36"/>
      <c r="E385" s="28"/>
      <c r="F385" s="28"/>
      <c r="G385" s="36"/>
    </row>
    <row r="386" spans="2:7" x14ac:dyDescent="0.25">
      <c r="B386" s="28"/>
      <c r="C386" s="28"/>
      <c r="D386" s="36"/>
      <c r="E386" s="28"/>
      <c r="F386" s="28"/>
      <c r="G386" s="36"/>
    </row>
    <row r="387" spans="2:7" x14ac:dyDescent="0.25">
      <c r="B387" s="28"/>
      <c r="C387" s="28"/>
      <c r="D387" s="36"/>
      <c r="E387" s="28"/>
      <c r="F387" s="28"/>
      <c r="G387" s="36"/>
    </row>
    <row r="388" spans="2:7" x14ac:dyDescent="0.25">
      <c r="B388" s="28"/>
      <c r="C388" s="28"/>
      <c r="D388" s="36"/>
      <c r="E388" s="28"/>
      <c r="F388" s="28"/>
      <c r="G388" s="36"/>
    </row>
    <row r="389" spans="2:7" x14ac:dyDescent="0.25">
      <c r="B389" s="28"/>
      <c r="C389" s="28"/>
      <c r="D389" s="36"/>
      <c r="E389" s="28"/>
      <c r="F389" s="28"/>
      <c r="G389" s="36"/>
    </row>
    <row r="390" spans="2:7" x14ac:dyDescent="0.25">
      <c r="B390" s="28"/>
      <c r="C390" s="28"/>
      <c r="D390" s="36"/>
      <c r="E390" s="28"/>
      <c r="F390" s="28"/>
      <c r="G390" s="36"/>
    </row>
    <row r="391" spans="2:7" x14ac:dyDescent="0.25">
      <c r="B391" s="28"/>
      <c r="C391" s="28"/>
      <c r="D391" s="36"/>
      <c r="E391" s="28"/>
      <c r="F391" s="28"/>
      <c r="G391" s="36"/>
    </row>
    <row r="392" spans="2:7" x14ac:dyDescent="0.25">
      <c r="B392" s="28"/>
      <c r="C392" s="28"/>
      <c r="D392" s="36"/>
      <c r="E392" s="28"/>
      <c r="F392" s="28"/>
      <c r="G392" s="36"/>
    </row>
    <row r="393" spans="2:7" x14ac:dyDescent="0.25">
      <c r="B393" s="28"/>
      <c r="C393" s="28"/>
      <c r="D393" s="36"/>
      <c r="E393" s="28"/>
      <c r="F393" s="28"/>
      <c r="G393" s="36"/>
    </row>
    <row r="394" spans="2:7" x14ac:dyDescent="0.25">
      <c r="B394" s="28"/>
      <c r="C394" s="28"/>
      <c r="D394" s="36"/>
      <c r="E394" s="28"/>
      <c r="F394" s="28"/>
      <c r="G394" s="36"/>
    </row>
    <row r="395" spans="2:7" x14ac:dyDescent="0.25">
      <c r="B395" s="28"/>
      <c r="C395" s="28"/>
      <c r="D395" s="36"/>
      <c r="E395" s="28"/>
      <c r="F395" s="28"/>
      <c r="G395" s="36"/>
    </row>
    <row r="396" spans="2:7" x14ac:dyDescent="0.25">
      <c r="B396" s="28"/>
      <c r="C396" s="28"/>
      <c r="D396" s="36"/>
      <c r="E396" s="28"/>
      <c r="F396" s="28"/>
      <c r="G396" s="36"/>
    </row>
    <row r="397" spans="2:7" x14ac:dyDescent="0.25">
      <c r="B397" s="28"/>
      <c r="C397" s="28"/>
      <c r="D397" s="36"/>
      <c r="E397" s="28"/>
      <c r="F397" s="28"/>
      <c r="G397" s="36"/>
    </row>
    <row r="398" spans="2:7" x14ac:dyDescent="0.25">
      <c r="B398" s="28"/>
      <c r="C398" s="28"/>
      <c r="D398" s="36"/>
      <c r="E398" s="28"/>
      <c r="F398" s="28"/>
      <c r="G398" s="36"/>
    </row>
    <row r="399" spans="2:7" x14ac:dyDescent="0.25">
      <c r="B399" s="28"/>
      <c r="C399" s="28"/>
      <c r="D399" s="36"/>
      <c r="E399" s="28"/>
      <c r="F399" s="28"/>
      <c r="G399" s="36"/>
    </row>
    <row r="400" spans="2:7" x14ac:dyDescent="0.25">
      <c r="B400" s="28"/>
      <c r="C400" s="28"/>
      <c r="D400" s="36"/>
      <c r="E400" s="28"/>
      <c r="F400" s="28"/>
      <c r="G400" s="36"/>
    </row>
    <row r="401" spans="2:7" x14ac:dyDescent="0.25">
      <c r="B401" s="28"/>
      <c r="C401" s="28"/>
      <c r="D401" s="36"/>
      <c r="E401" s="28"/>
      <c r="F401" s="28"/>
      <c r="G401" s="36"/>
    </row>
    <row r="402" spans="2:7" x14ac:dyDescent="0.25">
      <c r="B402" s="28"/>
      <c r="C402" s="28"/>
      <c r="D402" s="36"/>
      <c r="E402" s="28"/>
      <c r="F402" s="28"/>
      <c r="G402" s="36"/>
    </row>
    <row r="403" spans="2:7" x14ac:dyDescent="0.25">
      <c r="B403" s="28"/>
      <c r="C403" s="28"/>
      <c r="D403" s="36"/>
      <c r="E403" s="28"/>
      <c r="F403" s="28"/>
      <c r="G403" s="36"/>
    </row>
    <row r="404" spans="2:7" x14ac:dyDescent="0.25">
      <c r="B404" s="28"/>
      <c r="C404" s="28"/>
      <c r="D404" s="36"/>
      <c r="E404" s="28"/>
      <c r="F404" s="28"/>
      <c r="G404" s="36"/>
    </row>
    <row r="405" spans="2:7" x14ac:dyDescent="0.25">
      <c r="B405" s="28"/>
      <c r="C405" s="28"/>
      <c r="D405" s="36"/>
      <c r="E405" s="28"/>
      <c r="F405" s="28"/>
      <c r="G405" s="36"/>
    </row>
    <row r="406" spans="2:7" x14ac:dyDescent="0.25">
      <c r="B406" s="28"/>
      <c r="C406" s="28"/>
      <c r="D406" s="36"/>
      <c r="E406" s="28"/>
      <c r="F406" s="28"/>
      <c r="G406" s="36"/>
    </row>
    <row r="407" spans="2:7" x14ac:dyDescent="0.25">
      <c r="B407" s="28"/>
      <c r="C407" s="28"/>
      <c r="D407" s="36"/>
      <c r="E407" s="28"/>
      <c r="F407" s="28"/>
      <c r="G407" s="36"/>
    </row>
    <row r="408" spans="2:7" x14ac:dyDescent="0.25">
      <c r="B408" s="28"/>
      <c r="C408" s="28"/>
      <c r="D408" s="36"/>
      <c r="E408" s="28"/>
      <c r="F408" s="28"/>
      <c r="G408" s="36"/>
    </row>
    <row r="409" spans="2:7" x14ac:dyDescent="0.25">
      <c r="B409" s="28"/>
      <c r="C409" s="28"/>
      <c r="D409" s="36"/>
      <c r="E409" s="28"/>
      <c r="F409" s="28"/>
      <c r="G409" s="36"/>
    </row>
    <row r="410" spans="2:7" x14ac:dyDescent="0.25">
      <c r="B410" s="28"/>
      <c r="C410" s="28"/>
      <c r="D410" s="36"/>
      <c r="E410" s="28"/>
      <c r="F410" s="28"/>
      <c r="G410" s="36"/>
    </row>
    <row r="411" spans="2:7" x14ac:dyDescent="0.25">
      <c r="B411" s="28"/>
      <c r="C411" s="28"/>
      <c r="D411" s="36"/>
      <c r="E411" s="28"/>
      <c r="F411" s="28"/>
      <c r="G411" s="36"/>
    </row>
    <row r="412" spans="2:7" x14ac:dyDescent="0.25">
      <c r="B412" s="28"/>
      <c r="C412" s="28"/>
      <c r="D412" s="36"/>
      <c r="E412" s="28"/>
      <c r="F412" s="28"/>
      <c r="G412" s="36"/>
    </row>
    <row r="413" spans="2:7" x14ac:dyDescent="0.25">
      <c r="B413" s="28"/>
      <c r="C413" s="28"/>
      <c r="D413" s="36"/>
      <c r="E413" s="28"/>
      <c r="F413" s="28"/>
      <c r="G413" s="36"/>
    </row>
    <row r="414" spans="2:7" x14ac:dyDescent="0.25">
      <c r="B414" s="28"/>
      <c r="C414" s="28"/>
      <c r="D414" s="36"/>
      <c r="E414" s="28"/>
      <c r="F414" s="28"/>
      <c r="G414" s="36"/>
    </row>
    <row r="415" spans="2:7" x14ac:dyDescent="0.25">
      <c r="B415" s="28"/>
      <c r="C415" s="28"/>
      <c r="D415" s="36"/>
      <c r="E415" s="28"/>
      <c r="F415" s="28"/>
      <c r="G415" s="36"/>
    </row>
    <row r="416" spans="2:7" x14ac:dyDescent="0.25">
      <c r="B416" s="28"/>
      <c r="C416" s="28"/>
      <c r="D416" s="36"/>
      <c r="E416" s="28"/>
      <c r="F416" s="28"/>
      <c r="G416" s="36"/>
    </row>
    <row r="417" spans="2:7" x14ac:dyDescent="0.25">
      <c r="B417" s="28"/>
      <c r="C417" s="28"/>
      <c r="D417" s="36"/>
      <c r="E417" s="28"/>
      <c r="F417" s="28"/>
      <c r="G417" s="36"/>
    </row>
    <row r="418" spans="2:7" x14ac:dyDescent="0.25">
      <c r="B418" s="28"/>
      <c r="C418" s="28"/>
      <c r="D418" s="36"/>
      <c r="E418" s="28"/>
      <c r="F418" s="28"/>
      <c r="G418" s="36"/>
    </row>
    <row r="419" spans="2:7" x14ac:dyDescent="0.25">
      <c r="B419" s="28"/>
      <c r="C419" s="28"/>
      <c r="D419" s="36"/>
      <c r="E419" s="28"/>
      <c r="F419" s="28"/>
      <c r="G419" s="36"/>
    </row>
    <row r="420" spans="2:7" x14ac:dyDescent="0.25">
      <c r="B420" s="28"/>
      <c r="C420" s="28"/>
      <c r="D420" s="36"/>
      <c r="E420" s="28"/>
      <c r="F420" s="28"/>
      <c r="G420" s="36"/>
    </row>
    <row r="421" spans="2:7" x14ac:dyDescent="0.25">
      <c r="B421" s="28"/>
      <c r="C421" s="28"/>
      <c r="D421" s="36"/>
      <c r="E421" s="28"/>
      <c r="F421" s="28"/>
      <c r="G421" s="36"/>
    </row>
    <row r="422" spans="2:7" x14ac:dyDescent="0.25">
      <c r="B422" s="28"/>
      <c r="C422" s="28"/>
      <c r="D422" s="36"/>
      <c r="E422" s="28"/>
      <c r="F422" s="28"/>
      <c r="G422" s="36"/>
    </row>
    <row r="423" spans="2:7" x14ac:dyDescent="0.25">
      <c r="B423" s="28"/>
      <c r="C423" s="28"/>
      <c r="D423" s="36"/>
      <c r="E423" s="28"/>
      <c r="F423" s="28"/>
      <c r="G423" s="36"/>
    </row>
    <row r="424" spans="2:7" x14ac:dyDescent="0.25">
      <c r="B424" s="28"/>
      <c r="C424" s="28"/>
      <c r="D424" s="36"/>
      <c r="E424" s="28"/>
      <c r="F424" s="28"/>
      <c r="G424" s="36"/>
    </row>
    <row r="425" spans="2:7" x14ac:dyDescent="0.25">
      <c r="B425" s="28"/>
      <c r="C425" s="28"/>
      <c r="D425" s="36"/>
      <c r="E425" s="28"/>
      <c r="F425" s="28"/>
      <c r="G425" s="36"/>
    </row>
    <row r="426" spans="2:7" x14ac:dyDescent="0.25">
      <c r="B426" s="28"/>
      <c r="C426" s="28"/>
      <c r="D426" s="36"/>
      <c r="E426" s="28"/>
      <c r="F426" s="28"/>
      <c r="G426" s="36"/>
    </row>
    <row r="427" spans="2:7" x14ac:dyDescent="0.25">
      <c r="B427" s="28"/>
      <c r="C427" s="28"/>
      <c r="D427" s="36"/>
      <c r="E427" s="28"/>
      <c r="F427" s="28"/>
      <c r="G427" s="36"/>
    </row>
    <row r="428" spans="2:7" x14ac:dyDescent="0.25">
      <c r="B428" s="28"/>
      <c r="C428" s="28"/>
      <c r="D428" s="36"/>
      <c r="E428" s="28"/>
      <c r="F428" s="28"/>
      <c r="G428" s="36"/>
    </row>
    <row r="429" spans="2:7" x14ac:dyDescent="0.25">
      <c r="B429" s="28"/>
      <c r="C429" s="28"/>
      <c r="D429" s="36"/>
      <c r="E429" s="28"/>
      <c r="F429" s="28"/>
      <c r="G429" s="36"/>
    </row>
    <row r="430" spans="2:7" x14ac:dyDescent="0.25">
      <c r="B430" s="28"/>
      <c r="C430" s="28"/>
      <c r="D430" s="36"/>
      <c r="E430" s="28"/>
      <c r="F430" s="28"/>
      <c r="G430" s="36"/>
    </row>
    <row r="431" spans="2:7" x14ac:dyDescent="0.25">
      <c r="B431" s="28"/>
      <c r="C431" s="28"/>
      <c r="D431" s="36"/>
      <c r="E431" s="28"/>
      <c r="F431" s="28"/>
      <c r="G431" s="36"/>
    </row>
    <row r="432" spans="2:7" x14ac:dyDescent="0.25">
      <c r="B432" s="28"/>
      <c r="C432" s="28"/>
      <c r="D432" s="36"/>
      <c r="E432" s="28"/>
      <c r="F432" s="28"/>
      <c r="G432" s="36"/>
    </row>
    <row r="433" spans="2:7" x14ac:dyDescent="0.25">
      <c r="B433" s="28"/>
      <c r="C433" s="28"/>
      <c r="D433" s="36"/>
      <c r="E433" s="28"/>
      <c r="F433" s="28"/>
      <c r="G433" s="36"/>
    </row>
    <row r="434" spans="2:7" x14ac:dyDescent="0.25">
      <c r="B434" s="28"/>
      <c r="C434" s="28"/>
      <c r="D434" s="36"/>
      <c r="E434" s="28"/>
      <c r="F434" s="28"/>
      <c r="G434" s="36"/>
    </row>
    <row r="435" spans="2:7" x14ac:dyDescent="0.25">
      <c r="B435" s="28"/>
      <c r="C435" s="28"/>
      <c r="D435" s="36"/>
      <c r="E435" s="28"/>
      <c r="F435" s="28"/>
      <c r="G435" s="36"/>
    </row>
    <row r="436" spans="2:7" x14ac:dyDescent="0.25">
      <c r="B436" s="28"/>
      <c r="C436" s="28"/>
      <c r="D436" s="36"/>
      <c r="E436" s="28"/>
      <c r="F436" s="28"/>
      <c r="G436" s="36"/>
    </row>
    <row r="437" spans="2:7" x14ac:dyDescent="0.25">
      <c r="B437" s="28"/>
      <c r="C437" s="28"/>
      <c r="D437" s="36"/>
      <c r="E437" s="28"/>
      <c r="F437" s="28"/>
      <c r="G437" s="36"/>
    </row>
    <row r="438" spans="2:7" x14ac:dyDescent="0.25">
      <c r="B438" s="28"/>
      <c r="C438" s="28"/>
      <c r="D438" s="36"/>
      <c r="E438" s="28"/>
      <c r="F438" s="28"/>
      <c r="G438" s="36"/>
    </row>
    <row r="439" spans="2:7" x14ac:dyDescent="0.25">
      <c r="B439" s="28"/>
      <c r="C439" s="28"/>
      <c r="D439" s="36"/>
      <c r="E439" s="28"/>
      <c r="F439" s="28"/>
      <c r="G439" s="36"/>
    </row>
    <row r="440" spans="2:7" x14ac:dyDescent="0.25">
      <c r="B440" s="28"/>
      <c r="C440" s="28"/>
      <c r="D440" s="36"/>
      <c r="E440" s="28"/>
      <c r="F440" s="28"/>
      <c r="G440" s="36"/>
    </row>
    <row r="441" spans="2:7" x14ac:dyDescent="0.25">
      <c r="B441" s="28"/>
      <c r="C441" s="28"/>
      <c r="D441" s="36"/>
      <c r="E441" s="28"/>
      <c r="F441" s="28"/>
      <c r="G441" s="36"/>
    </row>
    <row r="442" spans="2:7" x14ac:dyDescent="0.25">
      <c r="B442" s="28"/>
      <c r="C442" s="28"/>
      <c r="D442" s="36"/>
      <c r="E442" s="28"/>
      <c r="F442" s="28"/>
      <c r="G442" s="36"/>
    </row>
    <row r="443" spans="2:7" x14ac:dyDescent="0.25">
      <c r="B443" s="28"/>
      <c r="C443" s="28"/>
      <c r="D443" s="36"/>
      <c r="E443" s="28"/>
      <c r="F443" s="28"/>
      <c r="G443" s="36"/>
    </row>
    <row r="444" spans="2:7" x14ac:dyDescent="0.25">
      <c r="B444" s="28"/>
      <c r="C444" s="28"/>
      <c r="D444" s="36"/>
      <c r="E444" s="28"/>
      <c r="F444" s="28"/>
      <c r="G444" s="36"/>
    </row>
    <row r="445" spans="2:7" x14ac:dyDescent="0.25">
      <c r="B445" s="28"/>
      <c r="C445" s="28"/>
      <c r="D445" s="36"/>
      <c r="E445" s="28"/>
      <c r="F445" s="28"/>
      <c r="G445" s="36"/>
    </row>
    <row r="446" spans="2:7" x14ac:dyDescent="0.25">
      <c r="B446" s="28"/>
      <c r="C446" s="28"/>
      <c r="D446" s="36"/>
      <c r="E446" s="28"/>
      <c r="F446" s="28"/>
      <c r="G446" s="36"/>
    </row>
    <row r="447" spans="2:7" x14ac:dyDescent="0.25">
      <c r="B447" s="28"/>
      <c r="C447" s="28"/>
      <c r="D447" s="36"/>
      <c r="E447" s="28"/>
      <c r="F447" s="28"/>
      <c r="G447" s="36"/>
    </row>
    <row r="448" spans="2:7" x14ac:dyDescent="0.25">
      <c r="B448" s="28"/>
      <c r="C448" s="28"/>
      <c r="D448" s="36"/>
      <c r="E448" s="28"/>
      <c r="F448" s="28"/>
      <c r="G448" s="36"/>
    </row>
    <row r="449" spans="2:7" x14ac:dyDescent="0.25">
      <c r="B449" s="28"/>
      <c r="C449" s="28"/>
      <c r="D449" s="36"/>
      <c r="E449" s="28"/>
      <c r="F449" s="28"/>
      <c r="G449" s="36"/>
    </row>
    <row r="450" spans="2:7" x14ac:dyDescent="0.25">
      <c r="B450" s="28"/>
      <c r="C450" s="28"/>
      <c r="D450" s="36"/>
      <c r="E450" s="28"/>
      <c r="F450" s="28"/>
      <c r="G450" s="36"/>
    </row>
    <row r="451" spans="2:7" x14ac:dyDescent="0.25">
      <c r="B451" s="28"/>
      <c r="C451" s="28"/>
      <c r="D451" s="36"/>
      <c r="E451" s="28"/>
      <c r="F451" s="28"/>
      <c r="G451" s="36"/>
    </row>
    <row r="452" spans="2:7" x14ac:dyDescent="0.25">
      <c r="B452" s="28"/>
      <c r="C452" s="28"/>
      <c r="D452" s="36"/>
      <c r="E452" s="28"/>
      <c r="F452" s="28"/>
      <c r="G452" s="36"/>
    </row>
    <row r="453" spans="2:7" x14ac:dyDescent="0.25">
      <c r="B453" s="28"/>
      <c r="C453" s="28"/>
      <c r="D453" s="36"/>
      <c r="E453" s="28"/>
      <c r="F453" s="28"/>
      <c r="G453" s="36"/>
    </row>
    <row r="454" spans="2:7" x14ac:dyDescent="0.25">
      <c r="B454" s="28"/>
      <c r="C454" s="28"/>
      <c r="D454" s="36"/>
      <c r="E454" s="28"/>
      <c r="F454" s="28"/>
      <c r="G454" s="36"/>
    </row>
    <row r="455" spans="2:7" x14ac:dyDescent="0.25">
      <c r="B455" s="28"/>
      <c r="C455" s="28"/>
      <c r="D455" s="36"/>
      <c r="E455" s="28"/>
      <c r="F455" s="28"/>
      <c r="G455" s="36"/>
    </row>
    <row r="456" spans="2:7" x14ac:dyDescent="0.25">
      <c r="B456" s="28"/>
      <c r="C456" s="28"/>
      <c r="D456" s="36"/>
      <c r="E456" s="28"/>
      <c r="F456" s="28"/>
      <c r="G456" s="36"/>
    </row>
    <row r="457" spans="2:7" x14ac:dyDescent="0.25">
      <c r="B457" s="28"/>
      <c r="C457" s="28"/>
      <c r="D457" s="36"/>
      <c r="E457" s="28"/>
      <c r="F457" s="28"/>
      <c r="G457" s="36"/>
    </row>
    <row r="458" spans="2:7" x14ac:dyDescent="0.25">
      <c r="B458" s="28"/>
      <c r="C458" s="28"/>
      <c r="D458" s="36"/>
      <c r="E458" s="28"/>
      <c r="F458" s="28"/>
      <c r="G458" s="36"/>
    </row>
    <row r="459" spans="2:7" x14ac:dyDescent="0.25">
      <c r="B459" s="28"/>
      <c r="C459" s="28"/>
      <c r="D459" s="36"/>
      <c r="E459" s="28"/>
      <c r="F459" s="28"/>
      <c r="G459" s="36"/>
    </row>
    <row r="460" spans="2:7" x14ac:dyDescent="0.25">
      <c r="B460" s="28"/>
      <c r="C460" s="28"/>
      <c r="D460" s="36"/>
      <c r="E460" s="28"/>
      <c r="F460" s="28"/>
      <c r="G460" s="36"/>
    </row>
    <row r="461" spans="2:7" x14ac:dyDescent="0.25">
      <c r="B461" s="28"/>
      <c r="C461" s="28"/>
      <c r="D461" s="36"/>
      <c r="E461" s="28"/>
      <c r="F461" s="28"/>
      <c r="G461" s="36"/>
    </row>
    <row r="462" spans="2:7" x14ac:dyDescent="0.25">
      <c r="B462" s="28"/>
      <c r="C462" s="28"/>
      <c r="D462" s="36"/>
      <c r="E462" s="28"/>
      <c r="F462" s="28"/>
      <c r="G462" s="36"/>
    </row>
    <row r="463" spans="2:7" x14ac:dyDescent="0.25">
      <c r="B463" s="28"/>
      <c r="C463" s="28"/>
      <c r="D463" s="36"/>
      <c r="E463" s="28"/>
      <c r="F463" s="28"/>
      <c r="G463" s="36"/>
    </row>
    <row r="464" spans="2:7" x14ac:dyDescent="0.25">
      <c r="B464" s="28"/>
      <c r="C464" s="28"/>
      <c r="D464" s="36"/>
      <c r="E464" s="28"/>
      <c r="F464" s="28"/>
      <c r="G464" s="36"/>
    </row>
    <row r="465" spans="2:7" x14ac:dyDescent="0.25">
      <c r="B465" s="28"/>
      <c r="C465" s="28"/>
      <c r="D465" s="36"/>
      <c r="E465" s="28"/>
      <c r="F465" s="28"/>
      <c r="G465" s="36"/>
    </row>
    <row r="466" spans="2:7" x14ac:dyDescent="0.25">
      <c r="B466" s="28"/>
      <c r="C466" s="28"/>
      <c r="D466" s="36"/>
      <c r="E466" s="28"/>
      <c r="F466" s="28"/>
      <c r="G466" s="36"/>
    </row>
    <row r="467" spans="2:7" x14ac:dyDescent="0.25">
      <c r="B467" s="28"/>
      <c r="C467" s="28"/>
      <c r="D467" s="36"/>
      <c r="E467" s="28"/>
      <c r="F467" s="28"/>
      <c r="G467" s="36"/>
    </row>
    <row r="468" spans="2:7" x14ac:dyDescent="0.25">
      <c r="B468" s="28"/>
      <c r="C468" s="28"/>
      <c r="D468" s="36"/>
      <c r="E468" s="28"/>
      <c r="F468" s="28"/>
      <c r="G468" s="36"/>
    </row>
    <row r="469" spans="2:7" x14ac:dyDescent="0.25">
      <c r="B469" s="28"/>
      <c r="C469" s="28"/>
      <c r="D469" s="36"/>
      <c r="E469" s="28"/>
      <c r="F469" s="28"/>
      <c r="G469" s="36"/>
    </row>
    <row r="470" spans="2:7" x14ac:dyDescent="0.25">
      <c r="B470" s="28"/>
      <c r="C470" s="28"/>
      <c r="D470" s="36"/>
      <c r="E470" s="28"/>
      <c r="F470" s="28"/>
      <c r="G470" s="36"/>
    </row>
    <row r="471" spans="2:7" x14ac:dyDescent="0.25">
      <c r="B471" s="28"/>
      <c r="C471" s="28"/>
      <c r="D471" s="36"/>
      <c r="E471" s="28"/>
      <c r="F471" s="28"/>
      <c r="G471" s="36"/>
    </row>
    <row r="472" spans="2:7" x14ac:dyDescent="0.25">
      <c r="B472" s="28"/>
      <c r="C472" s="28"/>
      <c r="D472" s="36"/>
      <c r="E472" s="28"/>
      <c r="F472" s="28"/>
      <c r="G472" s="36"/>
    </row>
    <row r="473" spans="2:7" x14ac:dyDescent="0.25">
      <c r="B473" s="28"/>
      <c r="C473" s="28"/>
      <c r="D473" s="36"/>
      <c r="E473" s="28"/>
      <c r="F473" s="28"/>
      <c r="G473" s="36"/>
    </row>
    <row r="474" spans="2:7" x14ac:dyDescent="0.25">
      <c r="B474" s="28"/>
      <c r="C474" s="28"/>
      <c r="D474" s="36"/>
      <c r="E474" s="28"/>
      <c r="F474" s="28"/>
      <c r="G474" s="36"/>
    </row>
    <row r="475" spans="2:7" x14ac:dyDescent="0.25">
      <c r="B475" s="28"/>
      <c r="C475" s="28"/>
      <c r="D475" s="36"/>
      <c r="E475" s="28"/>
      <c r="F475" s="28"/>
      <c r="G475" s="36"/>
    </row>
    <row r="476" spans="2:7" x14ac:dyDescent="0.25">
      <c r="B476" s="28"/>
      <c r="C476" s="28"/>
      <c r="D476" s="36"/>
      <c r="E476" s="28"/>
      <c r="F476" s="28"/>
      <c r="G476" s="36"/>
    </row>
    <row r="477" spans="2:7" x14ac:dyDescent="0.25">
      <c r="B477" s="28"/>
      <c r="C477" s="28"/>
      <c r="D477" s="36"/>
      <c r="E477" s="28"/>
      <c r="F477" s="28"/>
      <c r="G477" s="36"/>
    </row>
    <row r="478" spans="2:7" x14ac:dyDescent="0.25">
      <c r="B478" s="28"/>
      <c r="C478" s="28"/>
      <c r="D478" s="36"/>
      <c r="E478" s="28"/>
      <c r="F478" s="28"/>
      <c r="G478" s="36"/>
    </row>
    <row r="479" spans="2:7" x14ac:dyDescent="0.25">
      <c r="B479" s="28"/>
      <c r="C479" s="28"/>
      <c r="D479" s="36"/>
      <c r="E479" s="28"/>
      <c r="F479" s="28"/>
      <c r="G479" s="36"/>
    </row>
    <row r="480" spans="2:7" x14ac:dyDescent="0.25">
      <c r="B480" s="28"/>
      <c r="C480" s="28"/>
      <c r="D480" s="36"/>
      <c r="E480" s="28"/>
      <c r="F480" s="28"/>
      <c r="G480" s="36"/>
    </row>
    <row r="481" spans="2:7" x14ac:dyDescent="0.25">
      <c r="B481" s="28"/>
      <c r="C481" s="28"/>
      <c r="D481" s="36"/>
      <c r="E481" s="28"/>
      <c r="F481" s="28"/>
      <c r="G481" s="36"/>
    </row>
    <row r="482" spans="2:7" x14ac:dyDescent="0.25">
      <c r="B482" s="28"/>
      <c r="C482" s="28"/>
      <c r="D482" s="36"/>
      <c r="E482" s="28"/>
      <c r="F482" s="28"/>
      <c r="G482" s="36"/>
    </row>
    <row r="483" spans="2:7" x14ac:dyDescent="0.25">
      <c r="B483" s="28"/>
      <c r="C483" s="28"/>
      <c r="D483" s="36"/>
      <c r="E483" s="28"/>
      <c r="F483" s="28"/>
      <c r="G483" s="36"/>
    </row>
    <row r="484" spans="2:7" x14ac:dyDescent="0.25">
      <c r="B484" s="28"/>
      <c r="C484" s="28"/>
      <c r="D484" s="36"/>
      <c r="E484" s="28"/>
      <c r="F484" s="28"/>
      <c r="G484" s="36"/>
    </row>
    <row r="485" spans="2:7" x14ac:dyDescent="0.25">
      <c r="B485" s="28"/>
      <c r="C485" s="28"/>
      <c r="D485" s="36"/>
      <c r="E485" s="28"/>
      <c r="F485" s="28"/>
      <c r="G485" s="36"/>
    </row>
    <row r="486" spans="2:7" x14ac:dyDescent="0.25">
      <c r="B486" s="28"/>
      <c r="C486" s="28"/>
      <c r="D486" s="36"/>
      <c r="E486" s="28"/>
      <c r="F486" s="28"/>
      <c r="G486" s="36"/>
    </row>
    <row r="487" spans="2:7" x14ac:dyDescent="0.25">
      <c r="B487" s="28"/>
      <c r="C487" s="28"/>
      <c r="D487" s="36"/>
      <c r="E487" s="28"/>
      <c r="F487" s="28"/>
      <c r="G487" s="36"/>
    </row>
    <row r="488" spans="2:7" x14ac:dyDescent="0.25">
      <c r="B488" s="28"/>
      <c r="C488" s="28"/>
      <c r="D488" s="36"/>
      <c r="E488" s="28"/>
      <c r="F488" s="28"/>
      <c r="G488" s="36"/>
    </row>
    <row r="489" spans="2:7" x14ac:dyDescent="0.25">
      <c r="B489" s="28"/>
      <c r="C489" s="28"/>
      <c r="D489" s="36"/>
      <c r="E489" s="28"/>
      <c r="F489" s="28"/>
      <c r="G489" s="36"/>
    </row>
    <row r="490" spans="2:7" x14ac:dyDescent="0.25">
      <c r="B490" s="28"/>
      <c r="C490" s="28"/>
      <c r="D490" s="36"/>
      <c r="E490" s="28"/>
      <c r="F490" s="28"/>
      <c r="G490" s="36"/>
    </row>
    <row r="491" spans="2:7" x14ac:dyDescent="0.25">
      <c r="B491" s="28"/>
      <c r="C491" s="28"/>
      <c r="D491" s="36"/>
      <c r="E491" s="28"/>
      <c r="F491" s="28"/>
      <c r="G491" s="36"/>
    </row>
    <row r="492" spans="2:7" x14ac:dyDescent="0.25">
      <c r="B492" s="28"/>
      <c r="C492" s="28"/>
      <c r="D492" s="36"/>
      <c r="E492" s="28"/>
      <c r="F492" s="28"/>
      <c r="G492" s="36"/>
    </row>
    <row r="493" spans="2:7" x14ac:dyDescent="0.25">
      <c r="B493" s="28"/>
      <c r="C493" s="28"/>
      <c r="D493" s="36"/>
      <c r="E493" s="28"/>
      <c r="F493" s="28"/>
      <c r="G493" s="36"/>
    </row>
    <row r="494" spans="2:7" x14ac:dyDescent="0.25">
      <c r="B494" s="28"/>
      <c r="C494" s="28"/>
      <c r="D494" s="36"/>
      <c r="E494" s="28"/>
      <c r="F494" s="28"/>
      <c r="G494" s="36"/>
    </row>
    <row r="495" spans="2:7" x14ac:dyDescent="0.25">
      <c r="B495" s="28"/>
      <c r="C495" s="28"/>
      <c r="D495" s="36"/>
      <c r="E495" s="28"/>
      <c r="F495" s="28"/>
      <c r="G495" s="36"/>
    </row>
    <row r="496" spans="2:7" x14ac:dyDescent="0.25">
      <c r="B496" s="28"/>
      <c r="C496" s="28"/>
      <c r="D496" s="36"/>
      <c r="E496" s="28"/>
      <c r="F496" s="28"/>
      <c r="G496" s="36"/>
    </row>
    <row r="497" spans="2:7" x14ac:dyDescent="0.25">
      <c r="B497" s="28"/>
      <c r="C497" s="28"/>
      <c r="D497" s="36"/>
      <c r="E497" s="28"/>
      <c r="F497" s="28"/>
      <c r="G497" s="36"/>
    </row>
    <row r="498" spans="2:7" x14ac:dyDescent="0.25">
      <c r="B498" s="28"/>
      <c r="C498" s="28"/>
      <c r="D498" s="36"/>
      <c r="E498" s="28"/>
      <c r="F498" s="28"/>
      <c r="G498" s="36"/>
    </row>
    <row r="499" spans="2:7" x14ac:dyDescent="0.25">
      <c r="B499" s="28"/>
      <c r="C499" s="28"/>
      <c r="D499" s="36"/>
      <c r="E499" s="28"/>
      <c r="F499" s="28"/>
      <c r="G499" s="36"/>
    </row>
    <row r="500" spans="2:7" x14ac:dyDescent="0.25">
      <c r="B500" s="28"/>
      <c r="C500" s="28"/>
      <c r="D500" s="36"/>
      <c r="E500" s="28"/>
      <c r="F500" s="28"/>
      <c r="G500" s="36"/>
    </row>
    <row r="501" spans="2:7" x14ac:dyDescent="0.25">
      <c r="B501" s="28"/>
      <c r="C501" s="28"/>
      <c r="D501" s="36"/>
      <c r="E501" s="28"/>
      <c r="F501" s="28"/>
      <c r="G501" s="36"/>
    </row>
    <row r="502" spans="2:7" x14ac:dyDescent="0.25">
      <c r="B502" s="28"/>
      <c r="C502" s="28"/>
      <c r="D502" s="36"/>
      <c r="E502" s="28"/>
      <c r="F502" s="28"/>
      <c r="G502" s="36"/>
    </row>
    <row r="503" spans="2:7" x14ac:dyDescent="0.25">
      <c r="B503" s="28"/>
      <c r="C503" s="28"/>
      <c r="D503" s="36"/>
      <c r="E503" s="28"/>
      <c r="F503" s="28"/>
      <c r="G503" s="36"/>
    </row>
    <row r="504" spans="2:7" x14ac:dyDescent="0.25">
      <c r="B504" s="28"/>
      <c r="C504" s="28"/>
      <c r="D504" s="36"/>
      <c r="E504" s="28"/>
      <c r="F504" s="28"/>
      <c r="G504" s="36"/>
    </row>
    <row r="505" spans="2:7" x14ac:dyDescent="0.25">
      <c r="B505" s="28"/>
      <c r="C505" s="28"/>
      <c r="D505" s="36"/>
      <c r="E505" s="28"/>
      <c r="F505" s="28"/>
      <c r="G505" s="36"/>
    </row>
    <row r="506" spans="2:7" x14ac:dyDescent="0.25">
      <c r="B506" s="28"/>
      <c r="C506" s="28"/>
      <c r="D506" s="36"/>
      <c r="E506" s="28"/>
      <c r="F506" s="28"/>
      <c r="G506" s="36"/>
    </row>
    <row r="507" spans="2:7" x14ac:dyDescent="0.25">
      <c r="B507" s="28"/>
      <c r="C507" s="28"/>
      <c r="D507" s="36"/>
      <c r="E507" s="28"/>
      <c r="F507" s="28"/>
      <c r="G507" s="36"/>
    </row>
    <row r="508" spans="2:7" x14ac:dyDescent="0.25">
      <c r="B508" s="28"/>
      <c r="C508" s="28"/>
      <c r="D508" s="36"/>
      <c r="E508" s="28"/>
      <c r="F508" s="28"/>
      <c r="G508" s="36"/>
    </row>
    <row r="509" spans="2:7" x14ac:dyDescent="0.25">
      <c r="B509" s="28"/>
      <c r="C509" s="28"/>
      <c r="D509" s="36"/>
      <c r="E509" s="28"/>
      <c r="F509" s="28"/>
      <c r="G509" s="36"/>
    </row>
    <row r="510" spans="2:7" x14ac:dyDescent="0.25">
      <c r="B510" s="28"/>
      <c r="C510" s="28"/>
      <c r="D510" s="36"/>
      <c r="E510" s="28"/>
      <c r="F510" s="28"/>
      <c r="G510" s="36"/>
    </row>
    <row r="511" spans="2:7" x14ac:dyDescent="0.25">
      <c r="B511" s="28"/>
      <c r="C511" s="28"/>
      <c r="D511" s="36"/>
      <c r="E511" s="28"/>
      <c r="F511" s="28"/>
      <c r="G511" s="36"/>
    </row>
    <row r="512" spans="2:7" x14ac:dyDescent="0.25">
      <c r="B512" s="28"/>
      <c r="C512" s="28"/>
      <c r="D512" s="36"/>
      <c r="E512" s="28"/>
      <c r="F512" s="28"/>
      <c r="G512" s="36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67" priority="2">
      <formula>LEN(TRIM(B7))=0</formula>
    </cfRule>
  </conditionalFormatting>
  <pageMargins left="0.75" right="0.75" top="1" bottom="1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Agueda Sihuas Meza</cp:lastModifiedBy>
  <cp:lastPrinted>2020-10-16T18:41:13Z</cp:lastPrinted>
  <dcterms:created xsi:type="dcterms:W3CDTF">2015-03-17T20:08:52Z</dcterms:created>
  <dcterms:modified xsi:type="dcterms:W3CDTF">2025-03-03T20:57:50Z</dcterms:modified>
</cp:coreProperties>
</file>